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2.xml" ContentType="application/vnd.openxmlformats-officedocument.drawingml.chart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0.xml" ContentType="application/vnd.openxmlformats-officedocument.drawingml.chart+xml"/>
  <Override PartName="/xl/drawings/drawing13.xml" ContentType="application/vnd.openxmlformats-officedocument.drawing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4.xml" ContentType="application/vnd.openxmlformats-officedocument.drawingml.chart+xml"/>
  <Override PartName="/xl/drawings/drawing1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5.xml" ContentType="application/vnd.openxmlformats-officedocument.drawing+xml"/>
  <Override PartName="/xl/charts/chart4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2.xml" ContentType="application/vnd.openxmlformats-officedocument.drawingml.chart+xml"/>
  <Override PartName="/xl/drawings/drawing16.xml" ContentType="application/vnd.openxmlformats-officedocument.drawing+xml"/>
  <Override PartName="/xl/charts/chart5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7.xml" ContentType="application/vnd.openxmlformats-officedocument.drawing+xml"/>
  <Override PartName="/xl/charts/chart5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5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7.xml" ContentType="application/vnd.openxmlformats-officedocument.drawingml.chart+xml"/>
  <Override PartName="/xl/drawings/drawing18.xml" ContentType="application/vnd.openxmlformats-officedocument.drawing+xml"/>
  <Override PartName="/xl/charts/chart5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1.xml" ContentType="application/vnd.openxmlformats-officedocument.drawingml.chart+xml"/>
  <Override PartName="/xl/drawings/drawing19.xml" ContentType="application/vnd.openxmlformats-officedocument.drawing+xml"/>
  <Override PartName="/xl/charts/chart62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4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65.xml" ContentType="application/vnd.openxmlformats-officedocument.drawingml.chart+xml"/>
  <Override PartName="/xl/drawings/drawing20.xml" ContentType="application/vnd.openxmlformats-officedocument.drawing+xml"/>
  <Override PartName="/xl/charts/chart66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1.xml" ContentType="application/vnd.openxmlformats-officedocument.drawing+xml"/>
  <Override PartName="/xl/charts/chart67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68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9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70.xml" ContentType="application/vnd.openxmlformats-officedocument.drawingml.chart+xml"/>
  <Override PartName="/xl/drawings/drawing22.xml" ContentType="application/vnd.openxmlformats-officedocument.drawing+xml"/>
  <Override PartName="/xl/charts/chart71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2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3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4.xml" ContentType="application/vnd.openxmlformats-officedocument.drawingml.chart+xml"/>
  <Override PartName="/xl/drawings/drawing23.xml" ContentType="application/vnd.openxmlformats-officedocument.drawing+xml"/>
  <Override PartName="/xl/charts/chart75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6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7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8.xml" ContentType="application/vnd.openxmlformats-officedocument.drawingml.chart+xml"/>
  <Override PartName="/xl/drawings/drawing24.xml" ContentType="application/vnd.openxmlformats-officedocument.drawing+xml"/>
  <Override PartName="/xl/charts/chart7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0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81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2.xml" ContentType="application/vnd.openxmlformats-officedocument.drawingml.chart+xml"/>
  <Override PartName="/xl/drawings/drawing25.xml" ContentType="application/vnd.openxmlformats-officedocument.drawing+xml"/>
  <Override PartName="/xl/charts/chart8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ive condivisi\MEDTORINO-INFERMIERISTICA-TLB\mabrardi\1CdL TLB\aa_TLB_2023_24\DOCS\AQV_CMR\AVA3\allegati\"/>
    </mc:Choice>
  </mc:AlternateContent>
  <bookViews>
    <workbookView xWindow="20370" yWindow="-120" windowWidth="29040" windowHeight="15720" tabRatio="730" activeTab="4"/>
  </bookViews>
  <sheets>
    <sheet name="stud.AA.2019.20" sheetId="25" r:id="rId1"/>
    <sheet name="stud.AA2020.21" sheetId="26" r:id="rId2"/>
    <sheet name="stud.AA2021.22" sheetId="27" r:id="rId3"/>
    <sheet name="stud.AA2022.23" sheetId="28" r:id="rId4"/>
    <sheet name="materie" sheetId="3" r:id="rId5"/>
    <sheet name="1" sheetId="2" r:id="rId6"/>
    <sheet name="2" sheetId="4" r:id="rId7"/>
    <sheet name="3" sheetId="5" r:id="rId8"/>
    <sheet name="4" sheetId="6" r:id="rId9"/>
    <sheet name="5" sheetId="7" r:id="rId10"/>
    <sheet name="6" sheetId="8" r:id="rId11"/>
    <sheet name="7" sheetId="9" r:id="rId12"/>
    <sheet name="8" sheetId="10" r:id="rId13"/>
    <sheet name="9" sheetId="11" r:id="rId14"/>
    <sheet name="10" sheetId="12" r:id="rId15"/>
    <sheet name="11" sheetId="13" r:id="rId16"/>
    <sheet name="12" sheetId="14" r:id="rId17"/>
    <sheet name="13" sheetId="15" r:id="rId18"/>
    <sheet name="14" sheetId="16" r:id="rId19"/>
    <sheet name="15" sheetId="17" r:id="rId20"/>
    <sheet name="16-" sheetId="18" r:id="rId21"/>
    <sheet name="17-" sheetId="19" r:id="rId22"/>
    <sheet name="18-" sheetId="20" r:id="rId23"/>
    <sheet name="19-" sheetId="21" r:id="rId24"/>
    <sheet name="20-" sheetId="22" r:id="rId25"/>
    <sheet name="21" sheetId="23" r:id="rId26"/>
  </sheets>
  <externalReferences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28" l="1"/>
  <c r="M41" i="28"/>
  <c r="M39" i="28"/>
  <c r="M38" i="28"/>
  <c r="O11" i="28"/>
  <c r="L11" i="28"/>
  <c r="O10" i="28"/>
  <c r="L10" i="28"/>
  <c r="O9" i="28"/>
  <c r="L9" i="28"/>
  <c r="O8" i="28"/>
  <c r="L8" i="28"/>
  <c r="L12" i="28" s="1"/>
  <c r="N41" i="27"/>
  <c r="N38" i="27"/>
  <c r="N36" i="27"/>
  <c r="P9" i="27"/>
  <c r="M9" i="27"/>
  <c r="P8" i="27"/>
  <c r="M8" i="27"/>
  <c r="P7" i="27"/>
  <c r="M7" i="27"/>
  <c r="P6" i="27"/>
  <c r="M6" i="27"/>
  <c r="M10" i="27" s="1"/>
  <c r="O42" i="26"/>
  <c r="O41" i="26"/>
  <c r="O40" i="26"/>
  <c r="O39" i="26"/>
  <c r="O38" i="26"/>
  <c r="O37" i="26"/>
  <c r="O35" i="26"/>
  <c r="O34" i="26"/>
  <c r="P33" i="26"/>
  <c r="O33" i="26"/>
  <c r="N9" i="26"/>
  <c r="N8" i="26"/>
  <c r="N7" i="26"/>
  <c r="N6" i="26"/>
  <c r="N10" i="26" s="1"/>
  <c r="L40" i="25"/>
  <c r="L39" i="25"/>
  <c r="L38" i="25"/>
  <c r="L37" i="25"/>
  <c r="L36" i="25"/>
  <c r="L35" i="25"/>
  <c r="M16" i="25"/>
  <c r="M15" i="25"/>
  <c r="L8" i="25"/>
  <c r="K8" i="25"/>
  <c r="L7" i="25"/>
  <c r="K7" i="25"/>
  <c r="L6" i="25"/>
  <c r="K6" i="25"/>
  <c r="L5" i="25"/>
  <c r="K5" i="25"/>
  <c r="K9" i="25" s="1"/>
  <c r="N80" i="4" l="1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R166" i="9"/>
  <c r="R165" i="9"/>
  <c r="R164" i="9"/>
  <c r="R163" i="9"/>
  <c r="R162" i="9"/>
  <c r="R161" i="9"/>
  <c r="R160" i="9"/>
  <c r="R159" i="9"/>
  <c r="R158" i="9"/>
  <c r="R157" i="9"/>
  <c r="R156" i="9"/>
  <c r="R155" i="9"/>
  <c r="R154" i="9"/>
  <c r="R15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J111" i="2" l="1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00" i="17"/>
  <c r="P101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14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72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114" i="22"/>
  <c r="Q113" i="22"/>
  <c r="Q112" i="22"/>
  <c r="Q111" i="22"/>
  <c r="Q110" i="22"/>
  <c r="Q109" i="22"/>
  <c r="Q108" i="22"/>
  <c r="Q107" i="22"/>
  <c r="Q106" i="22"/>
  <c r="Q105" i="22"/>
  <c r="Q104" i="22"/>
  <c r="Q103" i="22"/>
  <c r="Q102" i="22"/>
  <c r="Q101" i="22"/>
  <c r="Q77" i="22"/>
  <c r="Q76" i="22"/>
  <c r="Q75" i="22"/>
  <c r="Q74" i="22"/>
  <c r="Q73" i="22"/>
  <c r="Q72" i="22"/>
  <c r="Q71" i="22"/>
  <c r="Q70" i="22"/>
  <c r="Q69" i="22"/>
  <c r="Q68" i="22"/>
  <c r="Q67" i="22"/>
  <c r="Q66" i="22"/>
  <c r="Q6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64" i="22"/>
  <c r="P72" i="23" l="1"/>
  <c r="P71" i="23"/>
  <c r="P70" i="23"/>
  <c r="P69" i="23"/>
  <c r="P68" i="23"/>
  <c r="P67" i="23"/>
  <c r="P66" i="23"/>
  <c r="P65" i="23"/>
  <c r="P64" i="23"/>
  <c r="P63" i="23"/>
  <c r="P62" i="23"/>
  <c r="P61" i="23"/>
  <c r="P60" i="23"/>
  <c r="P59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</calcChain>
</file>

<file path=xl/sharedStrings.xml><?xml version="1.0" encoding="utf-8"?>
<sst xmlns="http://schemas.openxmlformats.org/spreadsheetml/2006/main" count="16722" uniqueCount="654">
  <si>
    <t>COORTE</t>
  </si>
  <si>
    <t>AA_ID</t>
  </si>
  <si>
    <t>COGNOME</t>
  </si>
  <si>
    <t>NOME</t>
  </si>
  <si>
    <t>SESSO</t>
  </si>
  <si>
    <t>MATRICOLA</t>
  </si>
  <si>
    <t>AA_OFFERTA</t>
  </si>
  <si>
    <t>CODICE_ESAME</t>
  </si>
  <si>
    <t>DESCRIZIONE_ESAME</t>
  </si>
  <si>
    <t>CFU_ESAME</t>
  </si>
  <si>
    <t>VOTO_ESAME</t>
  </si>
  <si>
    <t>GIUDIZIO</t>
  </si>
  <si>
    <t>LODE_FLG</t>
  </si>
  <si>
    <t>DATA_ESAME</t>
  </si>
  <si>
    <t>ADOLFI</t>
  </si>
  <si>
    <t>CRISTIAN</t>
  </si>
  <si>
    <t>M</t>
  </si>
  <si>
    <t>935313</t>
  </si>
  <si>
    <t>MED2879</t>
  </si>
  <si>
    <t>ANATOMIA PATOLOGICA E TECNICHE DIAGNOSTICHE</t>
  </si>
  <si>
    <t>BARBU</t>
  </si>
  <si>
    <t>FRANCESCA ALICE</t>
  </si>
  <si>
    <t>F</t>
  </si>
  <si>
    <t>935098</t>
  </si>
  <si>
    <t>BOLLATO</t>
  </si>
  <si>
    <t>GIORGIA</t>
  </si>
  <si>
    <t>925095</t>
  </si>
  <si>
    <t>BRUNO</t>
  </si>
  <si>
    <t>NICOLE</t>
  </si>
  <si>
    <t>894204</t>
  </si>
  <si>
    <t>CAMINITO</t>
  </si>
  <si>
    <t>VERONICA</t>
  </si>
  <si>
    <t>937327</t>
  </si>
  <si>
    <t>DILIBERTO</t>
  </si>
  <si>
    <t>FRANCESCA</t>
  </si>
  <si>
    <t>938925</t>
  </si>
  <si>
    <t>FERRARA</t>
  </si>
  <si>
    <t>ALESSIA</t>
  </si>
  <si>
    <t>930192</t>
  </si>
  <si>
    <t>GHIONE</t>
  </si>
  <si>
    <t>REBECCA</t>
  </si>
  <si>
    <t>901309</t>
  </si>
  <si>
    <t>LA GRECA</t>
  </si>
  <si>
    <t>SERENA</t>
  </si>
  <si>
    <t>933781</t>
  </si>
  <si>
    <t>LANDRA</t>
  </si>
  <si>
    <t>ALBERTO</t>
  </si>
  <si>
    <t>892346</t>
  </si>
  <si>
    <t>MAFFEIS</t>
  </si>
  <si>
    <t>MARTA</t>
  </si>
  <si>
    <t>925919</t>
  </si>
  <si>
    <t>MARCO</t>
  </si>
  <si>
    <t>GIULIA</t>
  </si>
  <si>
    <t>925269</t>
  </si>
  <si>
    <t>MARRAZZO</t>
  </si>
  <si>
    <t>924213</t>
  </si>
  <si>
    <t>MARTINO</t>
  </si>
  <si>
    <t>GABRIELE</t>
  </si>
  <si>
    <t>895188</t>
  </si>
  <si>
    <t>MASCHIO</t>
  </si>
  <si>
    <t>931396</t>
  </si>
  <si>
    <t>MOIA</t>
  </si>
  <si>
    <t>922851</t>
  </si>
  <si>
    <t>MOULALI</t>
  </si>
  <si>
    <t>YAACOUB</t>
  </si>
  <si>
    <t>898566</t>
  </si>
  <si>
    <t>ROMANO</t>
  </si>
  <si>
    <t>ALESSANDRO</t>
  </si>
  <si>
    <t>903452</t>
  </si>
  <si>
    <t>ROSSI</t>
  </si>
  <si>
    <t>NOEMI</t>
  </si>
  <si>
    <t>861357</t>
  </si>
  <si>
    <t>SICURO</t>
  </si>
  <si>
    <t>AURORA</t>
  </si>
  <si>
    <t>924585</t>
  </si>
  <si>
    <t>SUCAJ</t>
  </si>
  <si>
    <t>ORIDA</t>
  </si>
  <si>
    <t>926256</t>
  </si>
  <si>
    <t>TOMASSINI</t>
  </si>
  <si>
    <t>ELENA</t>
  </si>
  <si>
    <t>923560</t>
  </si>
  <si>
    <t>VERTERAMO</t>
  </si>
  <si>
    <t>DAVIDE</t>
  </si>
  <si>
    <t>905711</t>
  </si>
  <si>
    <t>VIADA</t>
  </si>
  <si>
    <t>924754</t>
  </si>
  <si>
    <t>VIGNOLA</t>
  </si>
  <si>
    <t>VITTORIA</t>
  </si>
  <si>
    <t>928215</t>
  </si>
  <si>
    <t>VISSIO</t>
  </si>
  <si>
    <t>FEDERICA</t>
  </si>
  <si>
    <t>884230</t>
  </si>
  <si>
    <t>BERCAN</t>
  </si>
  <si>
    <t>MATTEO</t>
  </si>
  <si>
    <t>869401</t>
  </si>
  <si>
    <t>BIANCARDI</t>
  </si>
  <si>
    <t>895801</t>
  </si>
  <si>
    <t>BIANCO</t>
  </si>
  <si>
    <t>GABRIELE FRANCESCO</t>
  </si>
  <si>
    <t>898476</t>
  </si>
  <si>
    <t>BOICIUC</t>
  </si>
  <si>
    <t>ALINA</t>
  </si>
  <si>
    <t>865421</t>
  </si>
  <si>
    <t>CALDERONE</t>
  </si>
  <si>
    <t>855865</t>
  </si>
  <si>
    <t>CAMPAGNOLI</t>
  </si>
  <si>
    <t>ANDREA</t>
  </si>
  <si>
    <t>892541</t>
  </si>
  <si>
    <t>CANDELA</t>
  </si>
  <si>
    <t>GIADA</t>
  </si>
  <si>
    <t>906358</t>
  </si>
  <si>
    <t>CELLAI</t>
  </si>
  <si>
    <t>MIRKO</t>
  </si>
  <si>
    <t>902719</t>
  </si>
  <si>
    <t>DAHRI</t>
  </si>
  <si>
    <t>DOUNIA</t>
  </si>
  <si>
    <t>871993</t>
  </si>
  <si>
    <t>DE ROSA</t>
  </si>
  <si>
    <t>SAMUELA</t>
  </si>
  <si>
    <t>902249</t>
  </si>
  <si>
    <t>DIGIACOMO</t>
  </si>
  <si>
    <t>GIUSEPPE</t>
  </si>
  <si>
    <t>869948</t>
  </si>
  <si>
    <t>DI NAPOLI</t>
  </si>
  <si>
    <t>872672</t>
  </si>
  <si>
    <t>FONTE</t>
  </si>
  <si>
    <t>BARBARA</t>
  </si>
  <si>
    <t>859883</t>
  </si>
  <si>
    <t>GAVEGLIO</t>
  </si>
  <si>
    <t>893511</t>
  </si>
  <si>
    <t>LUPI</t>
  </si>
  <si>
    <t>871481</t>
  </si>
  <si>
    <t>MAGNATI</t>
  </si>
  <si>
    <t>STEFANO</t>
  </si>
  <si>
    <t>895442</t>
  </si>
  <si>
    <t>MARTINI</t>
  </si>
  <si>
    <t>ALICE</t>
  </si>
  <si>
    <t>891638</t>
  </si>
  <si>
    <t>MURGIONI</t>
  </si>
  <si>
    <t>AMELIA</t>
  </si>
  <si>
    <t>904832</t>
  </si>
  <si>
    <t>OLIVERO PISTOLETTO</t>
  </si>
  <si>
    <t>JESSICA</t>
  </si>
  <si>
    <t>845669</t>
  </si>
  <si>
    <t>PANAROTTO</t>
  </si>
  <si>
    <t>NICOLO'</t>
  </si>
  <si>
    <t>324964</t>
  </si>
  <si>
    <t>PASIO</t>
  </si>
  <si>
    <t>DEBORA</t>
  </si>
  <si>
    <t>865587</t>
  </si>
  <si>
    <t>PENZA</t>
  </si>
  <si>
    <t>ENRICO</t>
  </si>
  <si>
    <t>886674</t>
  </si>
  <si>
    <t>PIGNET</t>
  </si>
  <si>
    <t>SYLVIE</t>
  </si>
  <si>
    <t>899097</t>
  </si>
  <si>
    <t>POLICRITI</t>
  </si>
  <si>
    <t>841356</t>
  </si>
  <si>
    <t>REBUFFO</t>
  </si>
  <si>
    <t>891404</t>
  </si>
  <si>
    <t>ROUX</t>
  </si>
  <si>
    <t>898911</t>
  </si>
  <si>
    <t>SAVARESE</t>
  </si>
  <si>
    <t>MICHELA</t>
  </si>
  <si>
    <t>897981</t>
  </si>
  <si>
    <t>SCAIOLA</t>
  </si>
  <si>
    <t>898721</t>
  </si>
  <si>
    <t>SCHIPANO</t>
  </si>
  <si>
    <t>MELISSA</t>
  </si>
  <si>
    <t>905378</t>
  </si>
  <si>
    <t>SIRICA</t>
  </si>
  <si>
    <t>LORENZO</t>
  </si>
  <si>
    <t>895462</t>
  </si>
  <si>
    <t>TASSONE</t>
  </si>
  <si>
    <t>ANNA</t>
  </si>
  <si>
    <t>897968</t>
  </si>
  <si>
    <t>TRIPODI</t>
  </si>
  <si>
    <t>DOMENICO</t>
  </si>
  <si>
    <t>895857</t>
  </si>
  <si>
    <t>TROVATO</t>
  </si>
  <si>
    <t>CECILIA</t>
  </si>
  <si>
    <t>898339</t>
  </si>
  <si>
    <t>VACCA</t>
  </si>
  <si>
    <t>845591</t>
  </si>
  <si>
    <t>VALLAURI</t>
  </si>
  <si>
    <t>891768</t>
  </si>
  <si>
    <t>BADELLINO</t>
  </si>
  <si>
    <t>LUCA</t>
  </si>
  <si>
    <t>865741</t>
  </si>
  <si>
    <t>BISIO</t>
  </si>
  <si>
    <t>864670</t>
  </si>
  <si>
    <t>BOIETTO</t>
  </si>
  <si>
    <t>ALESSANDRA</t>
  </si>
  <si>
    <t>870367</t>
  </si>
  <si>
    <t>BUDAU</t>
  </si>
  <si>
    <t>BIANCA-MONICA</t>
  </si>
  <si>
    <t>869691</t>
  </si>
  <si>
    <t>BUONFIGLIO</t>
  </si>
  <si>
    <t>VINCENZO ROMANO</t>
  </si>
  <si>
    <t>873982</t>
  </si>
  <si>
    <t>CHARBONNIER</t>
  </si>
  <si>
    <t>NICOLAS</t>
  </si>
  <si>
    <t>868159</t>
  </si>
  <si>
    <t>DEMARCHI</t>
  </si>
  <si>
    <t>869829</t>
  </si>
  <si>
    <t>DITTA</t>
  </si>
  <si>
    <t>BEATRICE</t>
  </si>
  <si>
    <t>867896</t>
  </si>
  <si>
    <t>FADIR</t>
  </si>
  <si>
    <t>IBTISSAM</t>
  </si>
  <si>
    <t>865064</t>
  </si>
  <si>
    <t>FERRERI</t>
  </si>
  <si>
    <t>GABRIELLA</t>
  </si>
  <si>
    <t>842462</t>
  </si>
  <si>
    <t>FISSORE</t>
  </si>
  <si>
    <t>844842</t>
  </si>
  <si>
    <t>GERARDI</t>
  </si>
  <si>
    <t>SIMONA</t>
  </si>
  <si>
    <t>869666</t>
  </si>
  <si>
    <t>GIACOLINO</t>
  </si>
  <si>
    <t>826638</t>
  </si>
  <si>
    <t>MARINELLI</t>
  </si>
  <si>
    <t>ELEONORA</t>
  </si>
  <si>
    <t>873395</t>
  </si>
  <si>
    <t>MIGLINO</t>
  </si>
  <si>
    <t>871879</t>
  </si>
  <si>
    <t>PRIVITERA</t>
  </si>
  <si>
    <t>MORENA</t>
  </si>
  <si>
    <t>845794</t>
  </si>
  <si>
    <t>REZMIVES</t>
  </si>
  <si>
    <t>NICOLE ALESSIA</t>
  </si>
  <si>
    <t>874479</t>
  </si>
  <si>
    <t>SCANZOLA</t>
  </si>
  <si>
    <t>AMEDEO</t>
  </si>
  <si>
    <t>835404</t>
  </si>
  <si>
    <t>SCIUTO</t>
  </si>
  <si>
    <t>839332</t>
  </si>
  <si>
    <t>BASIRICO'</t>
  </si>
  <si>
    <t>304118</t>
  </si>
  <si>
    <t>CHIAPUSSO</t>
  </si>
  <si>
    <t>GRAZIANO</t>
  </si>
  <si>
    <t>843514</t>
  </si>
  <si>
    <t>GIRAUDO</t>
  </si>
  <si>
    <t>GRETA</t>
  </si>
  <si>
    <t>843467</t>
  </si>
  <si>
    <t>MAGGI</t>
  </si>
  <si>
    <t>ANITA</t>
  </si>
  <si>
    <t>841632</t>
  </si>
  <si>
    <t>MARTINEZ</t>
  </si>
  <si>
    <t>GIOVANNI LUIGI</t>
  </si>
  <si>
    <t>842408</t>
  </si>
  <si>
    <t>TORREGROSSA</t>
  </si>
  <si>
    <t>VALERIA</t>
  </si>
  <si>
    <t>824254</t>
  </si>
  <si>
    <t>VELLA</t>
  </si>
  <si>
    <t>MARGHERITA</t>
  </si>
  <si>
    <t>842141</t>
  </si>
  <si>
    <t>ICHIM</t>
  </si>
  <si>
    <t>ALEXANDRU GABRIEL</t>
  </si>
  <si>
    <t>823739</t>
  </si>
  <si>
    <t>CAROTENUTO</t>
  </si>
  <si>
    <t>FABRIZIO</t>
  </si>
  <si>
    <t>789004</t>
  </si>
  <si>
    <t>ZANELLATO</t>
  </si>
  <si>
    <t>784490</t>
  </si>
  <si>
    <t>FALCIOLA</t>
  </si>
  <si>
    <t>SIMONE</t>
  </si>
  <si>
    <t>742081</t>
  </si>
  <si>
    <t>ANDREETTO</t>
  </si>
  <si>
    <t>SIMONE MATTIA</t>
  </si>
  <si>
    <t>959313</t>
  </si>
  <si>
    <t>ARMANDO</t>
  </si>
  <si>
    <t>CHIARA</t>
  </si>
  <si>
    <t>959609</t>
  </si>
  <si>
    <t>ARRIGHI</t>
  </si>
  <si>
    <t>964750</t>
  </si>
  <si>
    <t>AUDINO</t>
  </si>
  <si>
    <t>MARTINA</t>
  </si>
  <si>
    <t>902316</t>
  </si>
  <si>
    <t>BAGATIN</t>
  </si>
  <si>
    <t>966043</t>
  </si>
  <si>
    <t>BELLINO</t>
  </si>
  <si>
    <t>926358</t>
  </si>
  <si>
    <t>961366</t>
  </si>
  <si>
    <t>CAMASIO</t>
  </si>
  <si>
    <t>929512</t>
  </si>
  <si>
    <t>CARLETTO</t>
  </si>
  <si>
    <t>959837</t>
  </si>
  <si>
    <t>COCHIOR</t>
  </si>
  <si>
    <t>MADALINA NICOLETA</t>
  </si>
  <si>
    <t>964599</t>
  </si>
  <si>
    <t>COMETTO</t>
  </si>
  <si>
    <t>GAIA</t>
  </si>
  <si>
    <t>965978</t>
  </si>
  <si>
    <t>CONFORTI</t>
  </si>
  <si>
    <t>SARA</t>
  </si>
  <si>
    <t>959969</t>
  </si>
  <si>
    <t>CUSTODIO</t>
  </si>
  <si>
    <t>ROMINA VALERIA</t>
  </si>
  <si>
    <t>925580</t>
  </si>
  <si>
    <t>DEGIOVANNI</t>
  </si>
  <si>
    <t>MIRIAM</t>
  </si>
  <si>
    <t>967095</t>
  </si>
  <si>
    <t>DE MARTIN</t>
  </si>
  <si>
    <t>ALESSIA GAIA</t>
  </si>
  <si>
    <t>966371</t>
  </si>
  <si>
    <t>FERRERO MERLINO</t>
  </si>
  <si>
    <t>LUCREZIA</t>
  </si>
  <si>
    <t>966450</t>
  </si>
  <si>
    <t>FERRO</t>
  </si>
  <si>
    <t>ALMA</t>
  </si>
  <si>
    <t>927530</t>
  </si>
  <si>
    <t>FRUTTERO</t>
  </si>
  <si>
    <t>MATILDE</t>
  </si>
  <si>
    <t>934463</t>
  </si>
  <si>
    <t>GABARDI</t>
  </si>
  <si>
    <t>IHSAN</t>
  </si>
  <si>
    <t>966356</t>
  </si>
  <si>
    <t>GALLONE</t>
  </si>
  <si>
    <t>968445</t>
  </si>
  <si>
    <t>GARELLI</t>
  </si>
  <si>
    <t>965924</t>
  </si>
  <si>
    <t>GROSSO</t>
  </si>
  <si>
    <t>DEMIS</t>
  </si>
  <si>
    <t>963225</t>
  </si>
  <si>
    <t>HUYNH</t>
  </si>
  <si>
    <t>963260</t>
  </si>
  <si>
    <t>MAGIONCALDA</t>
  </si>
  <si>
    <t>959629</t>
  </si>
  <si>
    <t>MARTEMUCCI</t>
  </si>
  <si>
    <t>960161</t>
  </si>
  <si>
    <t>MEOLA</t>
  </si>
  <si>
    <t>961353</t>
  </si>
  <si>
    <t>MONACA</t>
  </si>
  <si>
    <t>967190</t>
  </si>
  <si>
    <t>MONTICCIOLO</t>
  </si>
  <si>
    <t>926989</t>
  </si>
  <si>
    <t>MUNERATI</t>
  </si>
  <si>
    <t>NICOLETTA</t>
  </si>
  <si>
    <t>961051</t>
  </si>
  <si>
    <t>SAMANTHA</t>
  </si>
  <si>
    <t>816858</t>
  </si>
  <si>
    <t>REYNAUDO</t>
  </si>
  <si>
    <t>CAROLA</t>
  </si>
  <si>
    <t>960505</t>
  </si>
  <si>
    <t>RISAFI</t>
  </si>
  <si>
    <t>GIOVANNI MARIO</t>
  </si>
  <si>
    <t>930361</t>
  </si>
  <si>
    <t>ROSITANO</t>
  </si>
  <si>
    <t>ROCCO</t>
  </si>
  <si>
    <t>959387</t>
  </si>
  <si>
    <t>SCALISE</t>
  </si>
  <si>
    <t>897899</t>
  </si>
  <si>
    <t>SIMONATO</t>
  </si>
  <si>
    <t>703519</t>
  </si>
  <si>
    <t>SODDU</t>
  </si>
  <si>
    <t>965905</t>
  </si>
  <si>
    <t>VINARDI</t>
  </si>
  <si>
    <t>925415</t>
  </si>
  <si>
    <t>ZOMPA</t>
  </si>
  <si>
    <t>960046</t>
  </si>
  <si>
    <t>ROBERTO</t>
  </si>
  <si>
    <t>819413</t>
  </si>
  <si>
    <t>30 e lode</t>
  </si>
  <si>
    <t>7 CFU</t>
  </si>
  <si>
    <t>MED2886</t>
  </si>
  <si>
    <t>ANATOMIA PATOLOGICA MACROSCOPICA E ONCOLOGIA</t>
  </si>
  <si>
    <t>MED2868</t>
  </si>
  <si>
    <t>ANATOMIA UMANA, ISTOLOGIA E FISIOLOGIA</t>
  </si>
  <si>
    <t>MED2874</t>
  </si>
  <si>
    <t>ATTIVITA' FORMATIVA - TIROCINIO I ANNO</t>
  </si>
  <si>
    <t>MED2884</t>
  </si>
  <si>
    <t>ATTIVITA' FORMATIVA - TIROCINIO II ANNO</t>
  </si>
  <si>
    <t>MED2893</t>
  </si>
  <si>
    <t>ATTIVITA' FORMATIVA - TIROCINIO III ANNO</t>
  </si>
  <si>
    <t>MED2869</t>
  </si>
  <si>
    <t>BIOCHIMICA CLINICA I</t>
  </si>
  <si>
    <t>MED2880</t>
  </si>
  <si>
    <t>BIOCHIMICA CLINICA II</t>
  </si>
  <si>
    <t>MED2866</t>
  </si>
  <si>
    <t>BIOLOGIA E GENETICA</t>
  </si>
  <si>
    <t>MED2867</t>
  </si>
  <si>
    <t>CHIMICA, PROPEDEUTICA BIOCHIMICA E BIOCHIMICA</t>
  </si>
  <si>
    <t>MED2876</t>
  </si>
  <si>
    <t>FARMACOLOGIA E TECNICHE DI PRELIEVO</t>
  </si>
  <si>
    <t>MED2865</t>
  </si>
  <si>
    <t>FISICA E INFORMATICA</t>
  </si>
  <si>
    <t>SSP0373</t>
  </si>
  <si>
    <t>FISICA, INFORMATICA E VALUTAZIONE DEL RISCHIO</t>
  </si>
  <si>
    <t>MED3426</t>
  </si>
  <si>
    <t>FISIOPATOLOGIA GENERALE</t>
  </si>
  <si>
    <t>SSP0372</t>
  </si>
  <si>
    <t>IGIENE E MEDICINA LEGALE E DEL LAVORO</t>
  </si>
  <si>
    <t>MED2870</t>
  </si>
  <si>
    <t>MED2888</t>
  </si>
  <si>
    <t>MANAGEMENT SANITARIO ED ECONOMIA SANITARIA</t>
  </si>
  <si>
    <t>MED2875</t>
  </si>
  <si>
    <t>MICROBIOLOGIA GENERALE</t>
  </si>
  <si>
    <t>MED2885</t>
  </si>
  <si>
    <t>MICROBIOLOGIA SPECIALE E TECNICHE DIAGNOSTICHE</t>
  </si>
  <si>
    <t>MED3427</t>
  </si>
  <si>
    <t>PATOLOGIA GENERALE CLINICA E IMMUNOLOGIA</t>
  </si>
  <si>
    <t>MED2889</t>
  </si>
  <si>
    <t>TECNICHE DI DIAGNOSI DELLE MALATTIE GENETICHE</t>
  </si>
  <si>
    <t>BULAI</t>
  </si>
  <si>
    <t>STEFANIA</t>
  </si>
  <si>
    <t>927480</t>
  </si>
  <si>
    <t>D'AMICODATRI</t>
  </si>
  <si>
    <t>926509</t>
  </si>
  <si>
    <t>FICHERA</t>
  </si>
  <si>
    <t>ELISA JULIA</t>
  </si>
  <si>
    <t>928081</t>
  </si>
  <si>
    <t>LONGHITANO</t>
  </si>
  <si>
    <t>930615</t>
  </si>
  <si>
    <t>MITRA</t>
  </si>
  <si>
    <t>844937</t>
  </si>
  <si>
    <t>PERONO CACCIAFUOCO</t>
  </si>
  <si>
    <t>939327</t>
  </si>
  <si>
    <t>PORCELLI</t>
  </si>
  <si>
    <t>YURI</t>
  </si>
  <si>
    <t>933964</t>
  </si>
  <si>
    <t>MURINO</t>
  </si>
  <si>
    <t>CAMILLA</t>
  </si>
  <si>
    <t>795445</t>
  </si>
  <si>
    <t>ROMEO</t>
  </si>
  <si>
    <t>241331</t>
  </si>
  <si>
    <t>805328</t>
  </si>
  <si>
    <t>SALVADORI</t>
  </si>
  <si>
    <t>308006</t>
  </si>
  <si>
    <t>FENOGLIO</t>
  </si>
  <si>
    <t>923008</t>
  </si>
  <si>
    <t>GRECO</t>
  </si>
  <si>
    <t>IRENE</t>
  </si>
  <si>
    <t>965570</t>
  </si>
  <si>
    <t>MORAGLIO</t>
  </si>
  <si>
    <t>MANUELA</t>
  </si>
  <si>
    <t>961859</t>
  </si>
  <si>
    <t>TABONE</t>
  </si>
  <si>
    <t>261902</t>
  </si>
  <si>
    <t>ADRIANO</t>
  </si>
  <si>
    <t>1033669</t>
  </si>
  <si>
    <t>ANGELONI</t>
  </si>
  <si>
    <t>GABRIEL</t>
  </si>
  <si>
    <t>1027647</t>
  </si>
  <si>
    <t>BALZANO</t>
  </si>
  <si>
    <t>1024179</t>
  </si>
  <si>
    <t>1027751</t>
  </si>
  <si>
    <t>CALAMELA</t>
  </si>
  <si>
    <t>1026414</t>
  </si>
  <si>
    <t>CAMPANTICO</t>
  </si>
  <si>
    <t>GIOVANNI</t>
  </si>
  <si>
    <t>1024084</t>
  </si>
  <si>
    <t>CARRETTA</t>
  </si>
  <si>
    <t>1024316</t>
  </si>
  <si>
    <t>CATALDO</t>
  </si>
  <si>
    <t>FEDERICO</t>
  </si>
  <si>
    <t>1025053</t>
  </si>
  <si>
    <t>CONGIU</t>
  </si>
  <si>
    <t>1025969</t>
  </si>
  <si>
    <t>COTTA</t>
  </si>
  <si>
    <t>1028081</t>
  </si>
  <si>
    <t>DE GAETANO</t>
  </si>
  <si>
    <t>SOFIA</t>
  </si>
  <si>
    <t>1031913</t>
  </si>
  <si>
    <t>FADDA</t>
  </si>
  <si>
    <t>FABIOLA</t>
  </si>
  <si>
    <t>1028422</t>
  </si>
  <si>
    <t>1035860</t>
  </si>
  <si>
    <t>FERRERO</t>
  </si>
  <si>
    <t>1035365</t>
  </si>
  <si>
    <t>1035266</t>
  </si>
  <si>
    <t>1025678</t>
  </si>
  <si>
    <t>GIBIN</t>
  </si>
  <si>
    <t>931167</t>
  </si>
  <si>
    <t>PAOLA</t>
  </si>
  <si>
    <t>1033477</t>
  </si>
  <si>
    <t>KACEMBA MOSSADICO</t>
  </si>
  <si>
    <t>JESSI</t>
  </si>
  <si>
    <t>1026173</t>
  </si>
  <si>
    <t>LAMANNA</t>
  </si>
  <si>
    <t>MARLENE</t>
  </si>
  <si>
    <t>1027772</t>
  </si>
  <si>
    <t>LANNI</t>
  </si>
  <si>
    <t>1033251</t>
  </si>
  <si>
    <t>LICITRA</t>
  </si>
  <si>
    <t>1036759</t>
  </si>
  <si>
    <t>LOCASTRO</t>
  </si>
  <si>
    <t>868618</t>
  </si>
  <si>
    <t>LOMBARDO</t>
  </si>
  <si>
    <t>EMANUELA</t>
  </si>
  <si>
    <t>303564</t>
  </si>
  <si>
    <t>MANSELLA</t>
  </si>
  <si>
    <t>1025401</t>
  </si>
  <si>
    <t>MIRABELLA</t>
  </si>
  <si>
    <t>CRISTINA</t>
  </si>
  <si>
    <t>1035284</t>
  </si>
  <si>
    <t>MONTE</t>
  </si>
  <si>
    <t>PAOLO</t>
  </si>
  <si>
    <t>1026327</t>
  </si>
  <si>
    <t>NICHINO</t>
  </si>
  <si>
    <t>1024629</t>
  </si>
  <si>
    <t>PASIN</t>
  </si>
  <si>
    <t>1024050</t>
  </si>
  <si>
    <t>PROCOPIO</t>
  </si>
  <si>
    <t>ROSSANA</t>
  </si>
  <si>
    <t>1035207</t>
  </si>
  <si>
    <t>ROMANA</t>
  </si>
  <si>
    <t>SILVIA</t>
  </si>
  <si>
    <t>1034583</t>
  </si>
  <si>
    <t>ROSSIGNOLO</t>
  </si>
  <si>
    <t>1031901</t>
  </si>
  <si>
    <t>TORNABENE</t>
  </si>
  <si>
    <t>1026340</t>
  </si>
  <si>
    <t>PIETRO</t>
  </si>
  <si>
    <t>1028728</t>
  </si>
  <si>
    <t>VARRIALE</t>
  </si>
  <si>
    <t>1033078</t>
  </si>
  <si>
    <t>ARENA</t>
  </si>
  <si>
    <t>925747</t>
  </si>
  <si>
    <t>VIRANO</t>
  </si>
  <si>
    <t>923312</t>
  </si>
  <si>
    <t>MANCA</t>
  </si>
  <si>
    <t>ANTONIO</t>
  </si>
  <si>
    <t>720581</t>
  </si>
  <si>
    <t>BRACCIA</t>
  </si>
  <si>
    <t>VITTORIO</t>
  </si>
  <si>
    <t>772960</t>
  </si>
  <si>
    <t>DURSO</t>
  </si>
  <si>
    <t>890610</t>
  </si>
  <si>
    <t>GENONE</t>
  </si>
  <si>
    <t>738171</t>
  </si>
  <si>
    <t>MATTEINI</t>
  </si>
  <si>
    <t>1026763</t>
  </si>
  <si>
    <t>NICOLETTI</t>
  </si>
  <si>
    <t>DENNIS</t>
  </si>
  <si>
    <t>1035257</t>
  </si>
  <si>
    <t>REBOLA</t>
  </si>
  <si>
    <t>1025223</t>
  </si>
  <si>
    <t>CARUSO</t>
  </si>
  <si>
    <t>JOSÈ FRANCISCO</t>
  </si>
  <si>
    <t>751617</t>
  </si>
  <si>
    <t>MANNA</t>
  </si>
  <si>
    <t>ELISA</t>
  </si>
  <si>
    <t>725025</t>
  </si>
  <si>
    <t>VARRONE</t>
  </si>
  <si>
    <t>965880</t>
  </si>
  <si>
    <t>925461</t>
  </si>
  <si>
    <t>CAVALLARO</t>
  </si>
  <si>
    <t>925123</t>
  </si>
  <si>
    <t>CALCIANO</t>
  </si>
  <si>
    <t>959305</t>
  </si>
  <si>
    <t>MAZZITELLI</t>
  </si>
  <si>
    <t>309200</t>
  </si>
  <si>
    <t>REINERO</t>
  </si>
  <si>
    <t>FABIO</t>
  </si>
  <si>
    <t>1034688</t>
  </si>
  <si>
    <t>070711</t>
  </si>
  <si>
    <t>CODICE_CDS</t>
  </si>
  <si>
    <t>AA 2019-20</t>
  </si>
  <si>
    <t>ANNO CORSO</t>
  </si>
  <si>
    <t>ANNI FC</t>
  </si>
  <si>
    <t>TIPO ISCR</t>
  </si>
  <si>
    <t>IC</t>
  </si>
  <si>
    <t>DISTRIBUZIONE FC ANNI 2019-20</t>
  </si>
  <si>
    <t>PRIMO ANNO</t>
  </si>
  <si>
    <t>SECONDO ANNO</t>
  </si>
  <si>
    <t>TERZO ANNO IC</t>
  </si>
  <si>
    <t>FC</t>
  </si>
  <si>
    <t>totale</t>
  </si>
  <si>
    <t>FC 1 ANNO</t>
  </si>
  <si>
    <t>FC 2 ANNI</t>
  </si>
  <si>
    <t>FC 3 ANNI</t>
  </si>
  <si>
    <t>FC 4 ANNI</t>
  </si>
  <si>
    <t>FC 5 ANNI</t>
  </si>
  <si>
    <t>FC 6 ANNI</t>
  </si>
  <si>
    <t>NYINGONE KESSANY</t>
  </si>
  <si>
    <t>FÉLICITÉ SCHOLASTIQUE</t>
  </si>
  <si>
    <t>922481</t>
  </si>
  <si>
    <t>AA 2020-21</t>
  </si>
  <si>
    <t>ANNO_CORSO</t>
  </si>
  <si>
    <t>ANNI_FC</t>
  </si>
  <si>
    <t>TIPO_ISCR_COD</t>
  </si>
  <si>
    <t>DISTRIBUZIONE ANNI 2020-21</t>
  </si>
  <si>
    <t>DISTRIBUZIONE FC ANNI 2020-21</t>
  </si>
  <si>
    <t>FC 7 ANNI</t>
  </si>
  <si>
    <t>AA 2021-22</t>
  </si>
  <si>
    <t>DISTRIBUZIONE ANNI 2021-22</t>
  </si>
  <si>
    <t>DISTRIBUZIONE FC ANNI 2021-22</t>
  </si>
  <si>
    <t>AA 2022-23</t>
  </si>
  <si>
    <t>Andres El Sayed</t>
  </si>
  <si>
    <t>Alexia Maria</t>
  </si>
  <si>
    <t>Audisio di Somma</t>
  </si>
  <si>
    <t>Folco</t>
  </si>
  <si>
    <t>Ballena Rodriguez</t>
  </si>
  <si>
    <t>Gian Carlos</t>
  </si>
  <si>
    <t>Bertone</t>
  </si>
  <si>
    <t>Asia</t>
  </si>
  <si>
    <t>Bocchio</t>
  </si>
  <si>
    <t>Alessia</t>
  </si>
  <si>
    <t>DISTRIBUZIONE ANNI 2022-23</t>
  </si>
  <si>
    <t>Bongioanni</t>
  </si>
  <si>
    <t>Dario</t>
  </si>
  <si>
    <t>Capogna</t>
  </si>
  <si>
    <t>Chiara</t>
  </si>
  <si>
    <t>965872</t>
  </si>
  <si>
    <t>Chirieleison</t>
  </si>
  <si>
    <t>Cirulli</t>
  </si>
  <si>
    <t>Margherita</t>
  </si>
  <si>
    <t>Corallo</t>
  </si>
  <si>
    <t>Mattia</t>
  </si>
  <si>
    <t>Cuocolo</t>
  </si>
  <si>
    <t>Ylenia</t>
  </si>
  <si>
    <t>Dona</t>
  </si>
  <si>
    <t>Riccardo</t>
  </si>
  <si>
    <t>Fae</t>
  </si>
  <si>
    <t>Sara</t>
  </si>
  <si>
    <t>DISTRIBUZIONE FC 2022-23</t>
  </si>
  <si>
    <t>Gaggiano</t>
  </si>
  <si>
    <t>Giulia</t>
  </si>
  <si>
    <t>Giarrusso</t>
  </si>
  <si>
    <t>Filippo</t>
  </si>
  <si>
    <t>Giulianini</t>
  </si>
  <si>
    <t>Matteo</t>
  </si>
  <si>
    <t>Graziano</t>
  </si>
  <si>
    <t>Elisa</t>
  </si>
  <si>
    <t>Iacona</t>
  </si>
  <si>
    <t>Roberta</t>
  </si>
  <si>
    <t>Liuzzo</t>
  </si>
  <si>
    <t>Edoardo</t>
  </si>
  <si>
    <t>Mililli</t>
  </si>
  <si>
    <t>Angelo</t>
  </si>
  <si>
    <t>Moccia</t>
  </si>
  <si>
    <t>Erik</t>
  </si>
  <si>
    <t>Musardo</t>
  </si>
  <si>
    <t>Swamy</t>
  </si>
  <si>
    <t>Musolino</t>
  </si>
  <si>
    <t>Alice</t>
  </si>
  <si>
    <t>Musso</t>
  </si>
  <si>
    <t>Francesco</t>
  </si>
  <si>
    <t>Oggero</t>
  </si>
  <si>
    <t>Pagliarino</t>
  </si>
  <si>
    <t>Marina</t>
  </si>
  <si>
    <t>Perino</t>
  </si>
  <si>
    <t>Piazzo</t>
  </si>
  <si>
    <t>Pierri</t>
  </si>
  <si>
    <t>Federica</t>
  </si>
  <si>
    <t>Rocca</t>
  </si>
  <si>
    <t>Francesco Vito</t>
  </si>
  <si>
    <t>Romano</t>
  </si>
  <si>
    <t>Simone</t>
  </si>
  <si>
    <t>Romeo</t>
  </si>
  <si>
    <t>Sacchi</t>
  </si>
  <si>
    <t>Stefano</t>
  </si>
  <si>
    <t>Varanese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</si>
</sst>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1" applyFont="1"/>
    <xf numFmtId="14" fontId="2" fillId="0" borderId="0" xfId="1" applyNumberFormat="1" applyFont="1"/>
    <xf numFmtId="0" fontId="3" fillId="0" borderId="0" xfId="0" applyFont="1"/>
    <xf numFmtId="3" fontId="3" fillId="0" borderId="0" xfId="1" applyNumberFormat="1" applyFont="1"/>
    <xf numFmtId="14" fontId="3" fillId="0" borderId="0" xfId="1" applyNumberFormat="1" applyFont="1"/>
    <xf numFmtId="0" fontId="3" fillId="0" borderId="0" xfId="1" applyFont="1"/>
    <xf numFmtId="0" fontId="2" fillId="0" borderId="1" xfId="1" applyFont="1" applyBorder="1"/>
    <xf numFmtId="14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14" fontId="3" fillId="0" borderId="1" xfId="1" applyNumberFormat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0" borderId="0" xfId="2" applyFont="1"/>
    <xf numFmtId="0" fontId="6" fillId="0" borderId="1" xfId="2" applyFont="1" applyBorder="1" applyAlignment="1">
      <alignment horizontal="center" vertical="center"/>
    </xf>
    <xf numFmtId="0" fontId="4" fillId="0" borderId="0" xfId="1" applyFont="1"/>
    <xf numFmtId="3" fontId="7" fillId="0" borderId="1" xfId="1" applyNumberFormat="1" applyFont="1" applyBorder="1" applyAlignment="1">
      <alignment horizontal="center" vertical="center"/>
    </xf>
    <xf numFmtId="0" fontId="6" fillId="0" borderId="0" xfId="2" applyFont="1"/>
    <xf numFmtId="0" fontId="4" fillId="0" borderId="0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2" applyFont="1" applyAlignment="1">
      <alignment wrapText="1"/>
    </xf>
    <xf numFmtId="3" fontId="4" fillId="0" borderId="0" xfId="1" applyNumberFormat="1" applyFont="1"/>
    <xf numFmtId="14" fontId="7" fillId="0" borderId="1" xfId="1" applyNumberFormat="1" applyFont="1" applyBorder="1"/>
    <xf numFmtId="0" fontId="7" fillId="0" borderId="1" xfId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3" fontId="3" fillId="2" borderId="1" xfId="1" applyNumberFormat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/>
    <xf numFmtId="3" fontId="3" fillId="3" borderId="1" xfId="1" applyNumberFormat="1" applyFont="1" applyFill="1" applyBorder="1"/>
    <xf numFmtId="0" fontId="3" fillId="3" borderId="1" xfId="1" applyFont="1" applyFill="1" applyBorder="1"/>
    <xf numFmtId="14" fontId="3" fillId="3" borderId="1" xfId="1" applyNumberFormat="1" applyFont="1" applyFill="1" applyBorder="1"/>
    <xf numFmtId="3" fontId="3" fillId="4" borderId="1" xfId="1" applyNumberFormat="1" applyFont="1" applyFill="1" applyBorder="1"/>
    <xf numFmtId="0" fontId="3" fillId="4" borderId="1" xfId="1" applyFont="1" applyFill="1" applyBorder="1"/>
    <xf numFmtId="14" fontId="3" fillId="4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/>
    <xf numFmtId="0" fontId="4" fillId="2" borderId="1" xfId="1" applyFont="1" applyFill="1" applyBorder="1"/>
    <xf numFmtId="14" fontId="4" fillId="2" borderId="1" xfId="1" applyNumberFormat="1" applyFont="1" applyFill="1" applyBorder="1"/>
    <xf numFmtId="3" fontId="4" fillId="3" borderId="1" xfId="1" applyNumberFormat="1" applyFont="1" applyFill="1" applyBorder="1"/>
    <xf numFmtId="0" fontId="4" fillId="3" borderId="1" xfId="1" applyFont="1" applyFill="1" applyBorder="1"/>
    <xf numFmtId="14" fontId="4" fillId="3" borderId="1" xfId="1" applyNumberFormat="1" applyFont="1" applyFill="1" applyBorder="1"/>
    <xf numFmtId="3" fontId="4" fillId="4" borderId="1" xfId="1" applyNumberFormat="1" applyFont="1" applyFill="1" applyBorder="1"/>
    <xf numFmtId="0" fontId="4" fillId="4" borderId="1" xfId="1" applyFont="1" applyFill="1" applyBorder="1"/>
    <xf numFmtId="14" fontId="4" fillId="4" borderId="1" xfId="1" applyNumberFormat="1" applyFont="1" applyFill="1" applyBorder="1"/>
    <xf numFmtId="0" fontId="4" fillId="4" borderId="1" xfId="1" applyFont="1" applyFill="1" applyBorder="1" applyAlignment="1">
      <alignment horizontal="left"/>
    </xf>
    <xf numFmtId="0" fontId="9" fillId="0" borderId="0" xfId="0" applyFont="1"/>
    <xf numFmtId="0" fontId="6" fillId="5" borderId="1" xfId="2" applyFont="1" applyFill="1" applyBorder="1" applyAlignment="1">
      <alignment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1" xfId="0" applyFont="1" applyBorder="1" applyAlignment="1">
      <alignment horizontal="center"/>
    </xf>
    <xf numFmtId="3" fontId="4" fillId="6" borderId="1" xfId="1" applyNumberFormat="1" applyFont="1" applyFill="1" applyBorder="1" applyAlignment="1">
      <alignment horizontal="center" vertical="center"/>
    </xf>
    <xf numFmtId="3" fontId="4" fillId="6" borderId="1" xfId="1" applyNumberFormat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6" borderId="1" xfId="1" applyFont="1" applyFill="1" applyBorder="1"/>
    <xf numFmtId="0" fontId="4" fillId="0" borderId="1" xfId="0" applyFont="1" applyBorder="1"/>
    <xf numFmtId="164" fontId="4" fillId="0" borderId="0" xfId="0" applyNumberFormat="1" applyFont="1"/>
    <xf numFmtId="3" fontId="4" fillId="0" borderId="6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7" xfId="0" applyFont="1" applyBorder="1"/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8" xfId="0" applyFont="1" applyBorder="1"/>
    <xf numFmtId="0" fontId="4" fillId="0" borderId="9" xfId="0" applyFont="1" applyBorder="1"/>
    <xf numFmtId="3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1" xfId="1" applyFont="1" applyFill="1" applyBorder="1"/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4" fillId="4" borderId="10" xfId="1" applyNumberFormat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10" xfId="1" applyFont="1" applyFill="1" applyBorder="1"/>
    <xf numFmtId="0" fontId="9" fillId="0" borderId="6" xfId="0" applyFont="1" applyBorder="1" applyAlignment="1">
      <alignment horizontal="center"/>
    </xf>
    <xf numFmtId="3" fontId="4" fillId="3" borderId="6" xfId="1" applyNumberFormat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6" xfId="1" applyFont="1" applyFill="1" applyBorder="1"/>
    <xf numFmtId="3" fontId="4" fillId="3" borderId="10" xfId="1" applyNumberFormat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0" xfId="1" applyFont="1" applyFill="1" applyBorder="1"/>
    <xf numFmtId="3" fontId="4" fillId="5" borderId="6" xfId="1" applyNumberFormat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6" xfId="1" applyFont="1" applyFill="1" applyBorder="1"/>
    <xf numFmtId="3" fontId="4" fillId="5" borderId="10" xfId="1" applyNumberFormat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0" xfId="1" applyFont="1" applyFill="1" applyBorder="1"/>
    <xf numFmtId="3" fontId="4" fillId="2" borderId="6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/>
    <xf numFmtId="3" fontId="4" fillId="6" borderId="1" xfId="1" applyNumberFormat="1" applyFont="1" applyFill="1" applyBorder="1"/>
    <xf numFmtId="164" fontId="5" fillId="0" borderId="0" xfId="0" applyNumberFormat="1" applyFont="1"/>
    <xf numFmtId="3" fontId="4" fillId="0" borderId="1" xfId="1" applyNumberFormat="1" applyFont="1" applyBorder="1"/>
    <xf numFmtId="3" fontId="4" fillId="5" borderId="1" xfId="1" applyNumberFormat="1" applyFont="1" applyFill="1" applyBorder="1"/>
    <xf numFmtId="0" fontId="7" fillId="0" borderId="0" xfId="0" applyFont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Normal" xfId="1"/>
    <cellStyle name="Normale" xfId="0" builtinId="0"/>
    <cellStyle name="Normale 2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DISTRIBUZIONE FC AA 2019/20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n°studenti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9E-44DB-940A-1295BCAA0A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9E-44DB-940A-1295BCAA0A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9E-44DB-940A-1295BCAA0A7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9E-44DB-940A-1295BCAA0A7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9E-44DB-940A-1295BCAA0A7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9E-44DB-940A-1295BCAA0A7E}"/>
              </c:ext>
            </c:extLst>
          </c:dPt>
          <c:cat>
            <c:strRef>
              <c:f>'[1]STUDENTI AA 2019-20'!$L$15:$L$20</c:f>
              <c:strCache>
                <c:ptCount val="6"/>
                <c:pt idx="0">
                  <c:v>FC 1 ANNO</c:v>
                </c:pt>
                <c:pt idx="1">
                  <c:v>FC 2 ANNI</c:v>
                </c:pt>
                <c:pt idx="2">
                  <c:v>FC 3 ANNI</c:v>
                </c:pt>
                <c:pt idx="3">
                  <c:v>FC 4 ANNI</c:v>
                </c:pt>
                <c:pt idx="4">
                  <c:v>FC 5 ANNI</c:v>
                </c:pt>
                <c:pt idx="5">
                  <c:v>FC 6 ANNI</c:v>
                </c:pt>
              </c:strCache>
            </c:strRef>
          </c:cat>
          <c:val>
            <c:numRef>
              <c:f>'[1]STUDENTI AA 2019-20'!$M$15:$M$20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9E-44DB-940A-1295BCAA0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17327"/>
        <c:axId val="1580113999"/>
      </c:barChart>
      <c:valAx>
        <c:axId val="158011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0117327"/>
        <c:crosses val="autoZero"/>
        <c:crossBetween val="between"/>
      </c:valAx>
      <c:catAx>
        <c:axId val="158011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0113999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2020-21</a:t>
            </a:r>
            <a:r>
              <a:rPr lang="it-IT" b="1" baseline="0"/>
              <a:t> (30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'1'!$I$69:$I$82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'1'!$J$69:$J$82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9-46AC-9500-B7D444DEC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689344"/>
        <c:axId val="337700992"/>
      </c:barChart>
      <c:catAx>
        <c:axId val="33768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700992"/>
        <c:crosses val="autoZero"/>
        <c:auto val="1"/>
        <c:lblAlgn val="ctr"/>
        <c:lblOffset val="100"/>
        <c:noMultiLvlLbl val="0"/>
      </c:catAx>
      <c:valAx>
        <c:axId val="3377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68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(42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'1'!$I$98:$I$111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'1'!$J$98:$J$111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12</c:v>
                </c:pt>
                <c:pt idx="11">
                  <c:v>12</c:v>
                </c:pt>
                <c:pt idx="12">
                  <c:v>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F-4C4F-A8EE-A89F849C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701408"/>
        <c:axId val="337620704"/>
      </c:barChart>
      <c:catAx>
        <c:axId val="33770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620704"/>
        <c:crosses val="autoZero"/>
        <c:auto val="1"/>
        <c:lblAlgn val="ctr"/>
        <c:lblOffset val="100"/>
        <c:noMultiLvlLbl val="0"/>
      </c:catAx>
      <c:valAx>
        <c:axId val="3376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70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MED2879-ANATOMIA PATOLOGICA E TECNICHE DIAGNOSTICHE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rgbClr val="FFC000"/>
            </a:solidFill>
          </c:spPr>
          <c:invertIfNegative val="0"/>
          <c:cat>
            <c:strRef>
              <c:f>'1'!$I$42:$I$55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'1'!$J$42:$J$55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EC-4901-A460-252B0DACB6D2}"/>
            </c:ext>
          </c:extLst>
        </c:ser>
        <c:ser>
          <c:idx val="2"/>
          <c:order val="1"/>
          <c:tx>
            <c:v>AA 2020-21</c:v>
          </c:tx>
          <c:spPr>
            <a:solidFill>
              <a:srgbClr val="00B0F0"/>
            </a:solidFill>
            <a:effectLst/>
          </c:spPr>
          <c:invertIfNegative val="0"/>
          <c:cat>
            <c:strRef>
              <c:f>'1'!$I$69:$I$82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'1'!$J$69:$J$82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EC-4901-A460-252B0DACB6D2}"/>
            </c:ext>
          </c:extLst>
        </c:ser>
        <c:ser>
          <c:idx val="0"/>
          <c:order val="2"/>
          <c:tx>
            <c:v>AA 2021-22</c:v>
          </c:tx>
          <c:spPr>
            <a:solidFill>
              <a:srgbClr val="00B050"/>
            </a:solidFill>
            <a:effectLst/>
          </c:spPr>
          <c:invertIfNegative val="0"/>
          <c:cat>
            <c:strRef>
              <c:f>'1'!$I$98:$I$111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'1'!$J$98:$J$111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12</c:v>
                </c:pt>
                <c:pt idx="11">
                  <c:v>12</c:v>
                </c:pt>
                <c:pt idx="12">
                  <c:v>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EC-4901-A460-252B0DAC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01408"/>
        <c:axId val="337620704"/>
      </c:barChart>
      <c:catAx>
        <c:axId val="33770140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37620704"/>
        <c:crosses val="autoZero"/>
        <c:auto val="1"/>
        <c:lblAlgn val="ctr"/>
        <c:lblOffset val="100"/>
        <c:noMultiLvlLbl val="0"/>
      </c:catAx>
      <c:valAx>
        <c:axId val="3376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37701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 (26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'2'!$M$7:$M$20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'2'!$N$7:$N$20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3-4608-B3AC-B6AA0A9DC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547072"/>
        <c:axId val="198548320"/>
      </c:barChart>
      <c:catAx>
        <c:axId val="19854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48320"/>
        <c:crosses val="autoZero"/>
        <c:auto val="1"/>
        <c:lblAlgn val="ctr"/>
        <c:lblOffset val="100"/>
        <c:noMultiLvlLbl val="0"/>
      </c:catAx>
      <c:valAx>
        <c:axId val="1985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4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(33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'2'!$M$36:$M$49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'2'!$N$36:$N$49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F-42A9-89AA-49D85FD9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554144"/>
        <c:axId val="198555808"/>
      </c:barChart>
      <c:catAx>
        <c:axId val="19855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55808"/>
        <c:crosses val="autoZero"/>
        <c:auto val="1"/>
        <c:lblAlgn val="ctr"/>
        <c:lblOffset val="100"/>
        <c:noMultiLvlLbl val="0"/>
      </c:catAx>
      <c:valAx>
        <c:axId val="1985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(25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'2'!$M$67:$M$80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'2'!$N$67:$N$80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9C0-9EB1-A8346E6C5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671040"/>
        <c:axId val="337659808"/>
      </c:barChart>
      <c:catAx>
        <c:axId val="33767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659808"/>
        <c:crosses val="autoZero"/>
        <c:auto val="1"/>
        <c:lblAlgn val="ctr"/>
        <c:lblOffset val="100"/>
        <c:noMultiLvlLbl val="0"/>
      </c:catAx>
      <c:valAx>
        <c:axId val="3376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67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 sz="1600"/>
              <a:t>MED2886-ANATOMIA PATOLOGICA MACROSCOPICA E ONCOLOGIA</a:t>
            </a:r>
          </a:p>
        </c:rich>
      </c:tx>
      <c:layout>
        <c:manualLayout>
          <c:xMode val="edge"/>
          <c:yMode val="edge"/>
          <c:x val="0.12155194996483222"/>
          <c:y val="1.78068711621460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chemeClr val="accent4"/>
            </a:solidFill>
          </c:spPr>
          <c:invertIfNegative val="0"/>
          <c:cat>
            <c:strRef>
              <c:f>'2'!$M$7:$M$20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'2'!$N$7:$N$20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D-4C97-8846-A0CA55CAF50B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'2'!$M$36:$M$49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'2'!$N$36:$N$49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1D-4C97-8846-A0CA55CAF50B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'2'!$M$67:$M$80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'2'!$N$67:$N$80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1D-4C97-8846-A0CA55CA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671040"/>
        <c:axId val="337659808"/>
      </c:barChart>
      <c:catAx>
        <c:axId val="337671040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37659808"/>
        <c:crosses val="autoZero"/>
        <c:auto val="1"/>
        <c:lblAlgn val="ctr"/>
        <c:lblOffset val="100"/>
        <c:noMultiLvlLbl val="0"/>
      </c:catAx>
      <c:valAx>
        <c:axId val="3376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37671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 (95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'3'!$M$11:$M$24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'3'!$N$11:$N$24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17</c:v>
                </c:pt>
                <c:pt idx="5">
                  <c:v>6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9-49AC-AAA3-25888775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451232"/>
        <c:axId val="317452480"/>
      </c:barChart>
      <c:catAx>
        <c:axId val="31745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7452480"/>
        <c:crosses val="autoZero"/>
        <c:auto val="1"/>
        <c:lblAlgn val="ctr"/>
        <c:lblOffset val="100"/>
        <c:noMultiLvlLbl val="0"/>
      </c:catAx>
      <c:valAx>
        <c:axId val="3174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745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t-IT" sz="1400" b="1" i="0" u="none" strike="noStrike" kern="1200" spc="0" baseline="0">
                <a:solidFill>
                  <a:sysClr val="windowText" lastClr="000000">
                    <a:lumMod val="95000"/>
                    <a:lumOff val="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400" b="1" i="0" u="none" strike="noStrike" kern="1200" spc="0" baseline="0">
                <a:solidFill>
                  <a:sysClr val="windowText" lastClr="000000">
                    <a:lumMod val="95000"/>
                    <a:lumOff val="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AA 2020-21 (40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t-IT" sz="1400" b="1" i="0" u="none" strike="noStrike" kern="1200" spc="0" baseline="0">
              <a:solidFill>
                <a:sysClr val="windowText" lastClr="000000">
                  <a:lumMod val="95000"/>
                  <a:lumOff val="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'3'!$M$104:$M$117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'3'!$N$104:$N$117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10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0-40C6-8143-F31F7D4B5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509472"/>
        <c:axId val="317519872"/>
      </c:barChart>
      <c:catAx>
        <c:axId val="31750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7519872"/>
        <c:crosses val="autoZero"/>
        <c:auto val="1"/>
        <c:lblAlgn val="ctr"/>
        <c:lblOffset val="100"/>
        <c:noMultiLvlLbl val="0"/>
      </c:catAx>
      <c:valAx>
        <c:axId val="3175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750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t-IT" sz="1400" b="1" i="0" u="none" strike="noStrike" kern="1200" spc="0" baseline="0">
                <a:solidFill>
                  <a:sysClr val="windowText" lastClr="000000">
                    <a:lumMod val="95000"/>
                    <a:lumOff val="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400" b="1" i="0" u="none" strike="noStrike" kern="1200" spc="0" baseline="0">
                <a:solidFill>
                  <a:sysClr val="windowText" lastClr="000000">
                    <a:lumMod val="95000"/>
                    <a:lumOff val="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AA 2021-22 (36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t-IT" sz="1400" b="1" i="0" u="none" strike="noStrike" kern="1200" spc="0" baseline="0">
              <a:solidFill>
                <a:sysClr val="windowText" lastClr="000000">
                  <a:lumMod val="95000"/>
                  <a:lumOff val="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'3'!$M$144:$M$157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'3'!$N$144:$N$157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6-4B3A-BE2F-E992F9222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836800"/>
        <c:axId val="318837216"/>
      </c:barChart>
      <c:catAx>
        <c:axId val="3188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37216"/>
        <c:crosses val="autoZero"/>
        <c:auto val="1"/>
        <c:lblAlgn val="ctr"/>
        <c:lblOffset val="100"/>
        <c:noMultiLvlLbl val="0"/>
      </c:catAx>
      <c:valAx>
        <c:axId val="3188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3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2000" b="1"/>
              <a:t>AA 2019-20 (112 studenti)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0162670371304571E-2"/>
          <c:y val="0.27167923428320151"/>
          <c:w val="0.81414209795595815"/>
          <c:h val="0.63176845248628899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6-4180-9579-3F3D3BC5BE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6-4180-9579-3F3D3BC5BE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6-4180-9579-3F3D3BC5BE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26-4180-9579-3F3D3BC5BE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6-4180-9579-3F3D3BC5BE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6-4180-9579-3F3D3BC5BE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26-4180-9579-3F3D3BC5BE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26-4180-9579-3F3D3BC5BE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26-4180-9579-3F3D3BC5BE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26-4180-9579-3F3D3BC5BE53}"/>
              </c:ext>
            </c:extLst>
          </c:dPt>
          <c:dLbls>
            <c:dLbl>
              <c:idx val="0"/>
              <c:layout>
                <c:manualLayout>
                  <c:x val="-5.6702848739007277E-4"/>
                  <c:y val="-0.18587584007780175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sz="10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B990EAD-7B38-421E-8AF7-1D3356CB8A1A}" type="CATEGORYNAME">
                      <a:rPr lang="en-US" b="1"/>
                      <a:pPr algn="ctr">
                        <a:defRPr sz="10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="1"/>
                      <a:t>-34,8%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sz="10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926-4180-9579-3F3D3BC5BE53}"/>
                </c:ext>
              </c:extLst>
            </c:dLbl>
            <c:dLbl>
              <c:idx val="1"/>
              <c:layout>
                <c:manualLayout>
                  <c:x val="5.1638796081979278E-2"/>
                  <c:y val="7.2252638824476093E-2"/>
                </c:manualLayout>
              </c:layout>
              <c:tx>
                <c:rich>
                  <a:bodyPr/>
                  <a:lstStyle/>
                  <a:p>
                    <a:fld id="{8672A4C5-026D-452F-A3DB-AFF0E05212E0}" type="CATEGORYNAME">
                      <a:rPr lang="en-US" b="1"/>
                      <a:pPr/>
                      <a:t>[NOME CATEGORIA]</a:t>
                    </a:fld>
                    <a:r>
                      <a:rPr lang="en-US" b="1" baseline="0"/>
                      <a:t>-32,1%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926-4180-9579-3F3D3BC5BE53}"/>
                </c:ext>
              </c:extLst>
            </c:dLbl>
            <c:dLbl>
              <c:idx val="2"/>
              <c:layout>
                <c:manualLayout>
                  <c:x val="-6.0316526179054142E-2"/>
                  <c:y val="8.628932408222488E-2"/>
                </c:manualLayout>
              </c:layout>
              <c:tx>
                <c:rich>
                  <a:bodyPr/>
                  <a:lstStyle/>
                  <a:p>
                    <a:fld id="{A7ACBFC1-E573-48B6-A2FB-5A94710A7B6F}" type="CATEGORYNAME">
                      <a:rPr lang="en-US" b="1"/>
                      <a:pPr/>
                      <a:t>[NOME CATEGORIA]</a:t>
                    </a:fld>
                    <a:r>
                      <a:rPr lang="en-US" b="1"/>
                      <a:t>-17,9%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926-4180-9579-3F3D3BC5BE53}"/>
                </c:ext>
              </c:extLst>
            </c:dLbl>
            <c:dLbl>
              <c:idx val="3"/>
              <c:layout>
                <c:manualLayout>
                  <c:x val="0.10151877030018118"/>
                  <c:y val="-0.15268044338313147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C72B7A7-B487-4BBC-BCE4-59CAEC48728F}" type="CATEGORYNAME">
                      <a:rPr lang="en-US" b="1"/>
                      <a:pPr algn="ctr">
                        <a:defRPr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="1"/>
                      <a:t>-47,1%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926-4180-9579-3F3D3BC5BE53}"/>
                </c:ext>
              </c:extLst>
            </c:dLbl>
            <c:dLbl>
              <c:idx val="4"/>
              <c:layout>
                <c:manualLayout>
                  <c:x val="5.041189754782454E-2"/>
                  <c:y val="6.0414227082794827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987435C-4095-4459-B7C8-6C889F8F80FF}" type="CATEGORYNAME">
                      <a:rPr lang="en-US"/>
                      <a:pPr algn="ctr">
                        <a:defRPr lang="en-US"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/>
                      <a:t>-11,8%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lang="en-US"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926-4180-9579-3F3D3BC5BE53}"/>
                </c:ext>
              </c:extLst>
            </c:dLbl>
            <c:dLbl>
              <c:idx val="5"/>
              <c:layout>
                <c:manualLayout>
                  <c:x val="6.3473332821308945E-2"/>
                  <c:y val="-8.0025303774023351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7380D33-4379-45AD-B25B-E82A08968258}" type="CATEGORYNAME">
                      <a:rPr lang="en-US"/>
                      <a:pPr algn="ctr">
                        <a:defRPr lang="en-US"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/>
                      <a:t>-5,9%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lang="en-US"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926-4180-9579-3F3D3BC5BE53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79B84EE-BF5F-47D0-9D97-371B5AF8EBE1}" type="CATEGORYNAME">
                      <a:rPr lang="en-US" b="1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 algn="ctr">
                        <a:defRPr lang="en-US"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="1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-23,5%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lang="en-US"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926-4180-9579-3F3D3BC5BE53}"/>
                </c:ext>
              </c:extLst>
            </c:dLbl>
            <c:dLbl>
              <c:idx val="7"/>
              <c:layout>
                <c:manualLayout>
                  <c:x val="-2.1771042566315048E-2"/>
                  <c:y val="2.5284219329358734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C14E21E-EA92-4F3E-AABE-678BC766BCAA}" type="CATEGORYNAME">
                      <a:rPr lang="en-US"/>
                      <a:pPr algn="ctr">
                        <a:defRPr lang="en-US"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/>
                      <a:t>-5,9%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lang="en-US"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926-4180-9579-3F3D3BC5BE53}"/>
                </c:ext>
              </c:extLst>
            </c:dLbl>
            <c:dLbl>
              <c:idx val="8"/>
              <c:layout>
                <c:manualLayout>
                  <c:x val="-2.3456927842506501E-2"/>
                  <c:y val="-1.7508621175712939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7B4700-CF3A-43D3-9FCA-164B7321B52F}" type="CATEGORYNAME">
                      <a:rPr lang="en-US"/>
                      <a:pPr algn="ctr">
                        <a:defRPr lang="en-US" sz="700" b="1">
                          <a:solidFill>
                            <a:schemeClr val="tx1">
                              <a:lumMod val="95000"/>
                              <a:lumOff val="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/>
                      <a:t>-5,9%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lang="en-US" sz="7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926-4180-9579-3F3D3BC5BE53}"/>
                </c:ext>
              </c:extLst>
            </c:dLbl>
            <c:dLbl>
              <c:idx val="9"/>
              <c:layout>
                <c:manualLayout>
                  <c:x val="-0.14661287448796581"/>
                  <c:y val="-2.5908978433954706E-3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/>
                      <a:t>FC-15,2%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30444465064491"/>
                      <c:h val="5.10786853070351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926-4180-9579-3F3D3BC5B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'[1]STUDENTI AA 2019-20'!$J$32:$J$40</c:f>
              <c:strCache>
                <c:ptCount val="9"/>
                <c:pt idx="0">
                  <c:v>PRIMO ANNO</c:v>
                </c:pt>
                <c:pt idx="1">
                  <c:v>SECONDO ANNO</c:v>
                </c:pt>
                <c:pt idx="2">
                  <c:v>TERZO ANNO IC</c:v>
                </c:pt>
                <c:pt idx="3">
                  <c:v>FC 1 ANNO</c:v>
                </c:pt>
                <c:pt idx="4">
                  <c:v>FC 2 ANNI</c:v>
                </c:pt>
                <c:pt idx="5">
                  <c:v>FC 3 ANNI</c:v>
                </c:pt>
                <c:pt idx="6">
                  <c:v>FC 4 ANNI</c:v>
                </c:pt>
                <c:pt idx="7">
                  <c:v>FC 5 ANNI</c:v>
                </c:pt>
                <c:pt idx="8">
                  <c:v>FC 6 ANNI</c:v>
                </c:pt>
              </c:strCache>
            </c:strRef>
          </c:cat>
          <c:val>
            <c:numRef>
              <c:f>'[1]STUDENTI AA 2019-20'!$K$32:$K$40</c:f>
              <c:numCache>
                <c:formatCode>General</c:formatCode>
                <c:ptCount val="9"/>
                <c:pt idx="0">
                  <c:v>39</c:v>
                </c:pt>
                <c:pt idx="1">
                  <c:v>36</c:v>
                </c:pt>
                <c:pt idx="2">
                  <c:v>20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926-4180-9579-3F3D3BC5BE53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3"/>
          <c:secondPiePt val="4"/>
          <c:secondPiePt val="5"/>
          <c:secondPiePt val="6"/>
          <c:secondPiePt val="7"/>
          <c:secondPiePt val="8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MED2868-ANATOMIA UMANA, ISTOLOGIA E FISIOLOGIA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'3'!$M$11:$M$24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'3'!$N$11:$N$24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17</c:v>
                </c:pt>
                <c:pt idx="5">
                  <c:v>6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4E-4452-9DE6-DFD02E3F4B61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'3'!$M$104:$M$117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'3'!$N$104:$N$117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10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4E-4452-9DE6-DFD02E3F4B61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'3'!$M$144:$M$157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'3'!$N$144:$N$157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4E-4452-9DE6-DFD02E3F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836800"/>
        <c:axId val="318837216"/>
      </c:barChart>
      <c:catAx>
        <c:axId val="318836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18837216"/>
        <c:crosses val="autoZero"/>
        <c:auto val="1"/>
        <c:lblAlgn val="ctr"/>
        <c:lblOffset val="100"/>
        <c:noMultiLvlLbl val="0"/>
      </c:catAx>
      <c:valAx>
        <c:axId val="3188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18836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 (96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'4'!$M$11:$M$24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'4'!$N$11:$N$24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62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3-4E61-9B23-5F75EC39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293936"/>
        <c:axId val="262302672"/>
      </c:barChart>
      <c:catAx>
        <c:axId val="26229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02672"/>
        <c:crosses val="autoZero"/>
        <c:auto val="1"/>
        <c:lblAlgn val="ctr"/>
        <c:lblOffset val="100"/>
        <c:noMultiLvlLbl val="0"/>
      </c:catAx>
      <c:valAx>
        <c:axId val="26230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29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(42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'4'!$M$102:$M$115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'4'!$N$102:$N$115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A-4CCE-8454-633ABBF3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162192"/>
        <c:axId val="320156784"/>
      </c:barChart>
      <c:catAx>
        <c:axId val="32016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0156784"/>
        <c:crosses val="autoZero"/>
        <c:auto val="1"/>
        <c:lblAlgn val="ctr"/>
        <c:lblOffset val="100"/>
        <c:noMultiLvlLbl val="0"/>
      </c:catAx>
      <c:valAx>
        <c:axId val="3201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016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(37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'4'!$M$147:$M$160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'4'!$N$147:$N$160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C-4FFE-8E75-C7F2DAEF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280208"/>
        <c:axId val="262282288"/>
      </c:barChart>
      <c:catAx>
        <c:axId val="26228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282288"/>
        <c:crosses val="autoZero"/>
        <c:auto val="1"/>
        <c:lblAlgn val="ctr"/>
        <c:lblOffset val="100"/>
        <c:noMultiLvlLbl val="0"/>
      </c:catAx>
      <c:valAx>
        <c:axId val="2622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2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MED2874-ATTIVITA' FORMATIVA - TIROCINIO I ANNO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chemeClr val="accent4"/>
            </a:solidFill>
          </c:spPr>
          <c:invertIfNegative val="0"/>
          <c:cat>
            <c:strRef>
              <c:f>'4'!$M$11:$M$24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'4'!$N$11:$N$24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62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A8-41B9-A044-3DB611FE645A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'4'!$M$102:$M$115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'4'!$N$102:$N$115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A8-41B9-A044-3DB611FE645A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'4'!$M$147:$M$160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'4'!$N$147:$N$160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8-41B9-A044-3DB611FE6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280208"/>
        <c:axId val="262282288"/>
      </c:barChart>
      <c:catAx>
        <c:axId val="26228020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2282288"/>
        <c:crosses val="autoZero"/>
        <c:auto val="1"/>
        <c:lblAlgn val="ctr"/>
        <c:lblOffset val="100"/>
        <c:noMultiLvlLbl val="0"/>
      </c:catAx>
      <c:valAx>
        <c:axId val="2622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2280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(38 studenti)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'5'!$L$100:$L$113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'5'!$M$100:$M$113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15</c:v>
                </c:pt>
                <c:pt idx="11">
                  <c:v>9</c:v>
                </c:pt>
                <c:pt idx="12">
                  <c:v>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E-4C62-87B0-2F988C7C6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096048"/>
        <c:axId val="320120592"/>
      </c:barChart>
      <c:catAx>
        <c:axId val="32009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0120592"/>
        <c:crosses val="autoZero"/>
        <c:auto val="1"/>
        <c:lblAlgn val="ctr"/>
        <c:lblOffset val="100"/>
        <c:noMultiLvlLbl val="0"/>
      </c:catAx>
      <c:valAx>
        <c:axId val="3201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00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(28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'5'!$L$70:$L$83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'5'!$M$70:$M$83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18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A-497F-999C-C7722C72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343440"/>
        <c:axId val="262349264"/>
      </c:barChart>
      <c:catAx>
        <c:axId val="26234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9264"/>
        <c:crosses val="autoZero"/>
        <c:auto val="1"/>
        <c:lblAlgn val="ctr"/>
        <c:lblOffset val="100"/>
        <c:noMultiLvlLbl val="0"/>
      </c:catAx>
      <c:valAx>
        <c:axId val="26234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 (63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'5'!$L$9:$L$22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'5'!$M$9:$M$22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40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8-48D2-9763-0FDE4366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537936"/>
        <c:axId val="311527952"/>
      </c:barChart>
      <c:catAx>
        <c:axId val="31153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527952"/>
        <c:crosses val="autoZero"/>
        <c:auto val="1"/>
        <c:lblAlgn val="ctr"/>
        <c:lblOffset val="100"/>
        <c:noMultiLvlLbl val="0"/>
      </c:catAx>
      <c:valAx>
        <c:axId val="31152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53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MED2884-ATTIVITA' FORMATIVA - TIROCINIO II ANNO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chemeClr val="accent4"/>
            </a:solidFill>
          </c:spPr>
          <c:invertIfNegative val="0"/>
          <c:cat>
            <c:strRef>
              <c:f>'5'!$L$9:$L$22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'5'!$M$9:$M$22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40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22-4190-A429-9D23DF8A8AB1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'5'!$L$70:$L$83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'5'!$M$70:$M$83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18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22-4190-A429-9D23DF8A8AB1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'5'!$L$100:$L$113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'5'!$M$100:$M$113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15</c:v>
                </c:pt>
                <c:pt idx="11">
                  <c:v>9</c:v>
                </c:pt>
                <c:pt idx="12">
                  <c:v>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22-4190-A429-9D23DF8A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096048"/>
        <c:axId val="320120592"/>
      </c:barChart>
      <c:catAx>
        <c:axId val="32009604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20120592"/>
        <c:crosses val="autoZero"/>
        <c:auto val="1"/>
        <c:lblAlgn val="ctr"/>
        <c:lblOffset val="100"/>
        <c:noMultiLvlLbl val="0"/>
      </c:catAx>
      <c:valAx>
        <c:axId val="3201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20096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(27</a:t>
            </a:r>
            <a:r>
              <a:rPr lang="it-IT" b="1" baseline="0"/>
              <a:t>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'6'!$O$61:$O$74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'6'!$P$61:$P$74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A-48F5-8679-E55A3FF0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752160"/>
        <c:axId val="305734688"/>
      </c:barChart>
      <c:catAx>
        <c:axId val="30575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688"/>
        <c:crosses val="autoZero"/>
        <c:auto val="1"/>
        <c:lblAlgn val="ctr"/>
        <c:lblOffset val="100"/>
        <c:noMultiLvlLbl val="0"/>
      </c:catAx>
      <c:valAx>
        <c:axId val="3057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/>
              <a:t>AA 2020-21 (122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8D-4850-8D0D-A1C3C5B0C3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8D-4850-8D0D-A1C3C5B0C3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8D-4850-8D0D-A1C3C5B0C3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8D-4850-8D0D-A1C3C5B0C3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8D-4850-8D0D-A1C3C5B0C3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8D-4850-8D0D-A1C3C5B0C3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8D-4850-8D0D-A1C3C5B0C3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88D-4850-8D0D-A1C3C5B0C34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88D-4850-8D0D-A1C3C5B0C3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88D-4850-8D0D-A1C3C5B0C34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88D-4850-8D0D-A1C3C5B0C346}"/>
              </c:ext>
            </c:extLst>
          </c:dPt>
          <c:dLbls>
            <c:dLbl>
              <c:idx val="0"/>
              <c:layout>
                <c:manualLayout>
                  <c:x val="-6.0572889888337776E-2"/>
                  <c:y val="-0.20877551764362787"/>
                </c:manualLayout>
              </c:layout>
              <c:tx>
                <c:rich>
                  <a:bodyPr/>
                  <a:lstStyle/>
                  <a:p>
                    <a:fld id="{B5B8ADCD-9257-4F81-920B-5EB64FADC5B8}" type="CATEGORYNAME">
                      <a:rPr lang="en-US" b="1"/>
                      <a:pPr/>
                      <a:t>[NOME CATEGORIA]</a:t>
                    </a:fld>
                    <a:r>
                      <a:rPr lang="en-US" b="1"/>
                      <a:t> 35,2%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88D-4850-8D0D-A1C3C5B0C346}"/>
                </c:ext>
              </c:extLst>
            </c:dLbl>
            <c:dLbl>
              <c:idx val="1"/>
              <c:layout>
                <c:manualLayout>
                  <c:x val="-2.4206758761516883E-3"/>
                  <c:y val="-0.16969962088072324"/>
                </c:manualLayout>
              </c:layout>
              <c:tx>
                <c:rich>
                  <a:bodyPr/>
                  <a:lstStyle/>
                  <a:p>
                    <a:fld id="{32DCAB7A-D9B2-454D-B62A-C9023AEB69B8}" type="CATEGORYNAME">
                      <a:rPr lang="en-US" sz="900"/>
                      <a:pPr/>
                      <a:t>[NOME CATEGORIA]</a:t>
                    </a:fld>
                    <a:r>
                      <a:rPr lang="en-US" sz="900" baseline="0"/>
                      <a:t> </a:t>
                    </a:r>
                    <a:r>
                      <a:rPr lang="en-US" sz="900"/>
                      <a:t>27%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58162631905646"/>
                      <c:h val="0.111342592592592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8D-4850-8D0D-A1C3C5B0C346}"/>
                </c:ext>
              </c:extLst>
            </c:dLbl>
            <c:dLbl>
              <c:idx val="2"/>
              <c:layout>
                <c:manualLayout>
                  <c:x val="-0.1196930242948311"/>
                  <c:y val="-5.0792505103528729E-2"/>
                </c:manualLayout>
              </c:layout>
              <c:tx>
                <c:rich>
                  <a:bodyPr/>
                  <a:lstStyle/>
                  <a:p>
                    <a:fld id="{47EABD70-DE2F-4AC0-8A27-CE43BC71E314}" type="CATEGORYNAME">
                      <a:rPr lang="en-US" sz="800"/>
                      <a:pPr/>
                      <a:t>[NOME CATEGORIA]</a:t>
                    </a:fld>
                    <a:r>
                      <a:rPr lang="en-US" sz="800"/>
                      <a:t> 28,7%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88D-4850-8D0D-A1C3C5B0C3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8D-4850-8D0D-A1C3C5B0C346}"/>
                </c:ext>
              </c:extLst>
            </c:dLbl>
            <c:dLbl>
              <c:idx val="4"/>
              <c:layout>
                <c:manualLayout>
                  <c:x val="-7.6308450270531916E-2"/>
                  <c:y val="5.1712598425196848E-2"/>
                </c:manualLayout>
              </c:layout>
              <c:tx>
                <c:rich>
                  <a:bodyPr/>
                  <a:lstStyle/>
                  <a:p>
                    <a:fld id="{B7FFB2E9-04E4-4AAA-A5B7-A87711591A32}" type="CATEGORYNAME">
                      <a:rPr lang="en-US"/>
                      <a:pPr/>
                      <a:t>[NOME CATEGORIA]</a:t>
                    </a:fld>
                    <a:r>
                      <a:rPr lang="en-US"/>
                      <a:t> 18,2%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88D-4850-8D0D-A1C3C5B0C346}"/>
                </c:ext>
              </c:extLst>
            </c:dLbl>
            <c:dLbl>
              <c:idx val="5"/>
              <c:layout>
                <c:manualLayout>
                  <c:x val="8.8545775353499803E-3"/>
                  <c:y val="7.3876130067074955E-2"/>
                </c:manualLayout>
              </c:layout>
              <c:tx>
                <c:rich>
                  <a:bodyPr/>
                  <a:lstStyle/>
                  <a:p>
                    <a:fld id="{BA5CB83F-EA3A-4695-B320-5BF945E007A6}" type="CATEGORYNAME">
                      <a:rPr lang="en-US"/>
                      <a:pPr/>
                      <a:t>[NOME CATEGORIA]</a:t>
                    </a:fld>
                    <a:r>
                      <a:rPr lang="en-US"/>
                      <a:t> 9,1%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88D-4850-8D0D-A1C3C5B0C346}"/>
                </c:ext>
              </c:extLst>
            </c:dLbl>
            <c:dLbl>
              <c:idx val="6"/>
              <c:layout>
                <c:manualLayout>
                  <c:x val="-1.3050240228351344E-2"/>
                  <c:y val="-0.17818168562263051"/>
                </c:manualLayout>
              </c:layout>
              <c:tx>
                <c:rich>
                  <a:bodyPr/>
                  <a:lstStyle/>
                  <a:p>
                    <a:fld id="{9D516CAE-2649-4E8C-A696-18D23CA6733D}" type="CATEGORYNAME">
                      <a:rPr lang="en-US"/>
                      <a:pPr/>
                      <a:t>[NOME CATEGORIA]</a:t>
                    </a:fld>
                    <a:r>
                      <a:rPr lang="en-US"/>
                      <a:t> 9,1%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88D-4850-8D0D-A1C3C5B0C346}"/>
                </c:ext>
              </c:extLst>
            </c:dLbl>
            <c:dLbl>
              <c:idx val="7"/>
              <c:layout>
                <c:manualLayout>
                  <c:x val="9.7529191532622669E-2"/>
                  <c:y val="-5.9142607174103239E-2"/>
                </c:manualLayout>
              </c:layout>
              <c:tx>
                <c:rich>
                  <a:bodyPr/>
                  <a:lstStyle/>
                  <a:p>
                    <a:fld id="{BE18C83F-CA83-493B-8B60-66951AFA9E94}" type="CATEGORYNAME">
                      <a:rPr lang="en-US"/>
                      <a:pPr/>
                      <a:t>[NOME CATEGORIA]</a:t>
                    </a:fld>
                    <a:r>
                      <a:rPr lang="en-US"/>
                      <a:t> 18,2%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88D-4850-8D0D-A1C3C5B0C346}"/>
                </c:ext>
              </c:extLst>
            </c:dLbl>
            <c:dLbl>
              <c:idx val="8"/>
              <c:layout>
                <c:manualLayout>
                  <c:x val="2.6900589940223953E-2"/>
                  <c:y val="-0.10469014289880432"/>
                </c:manualLayout>
              </c:layout>
              <c:tx>
                <c:rich>
                  <a:bodyPr/>
                  <a:lstStyle/>
                  <a:p>
                    <a:fld id="{110236D4-0E15-40CC-841D-8E1EC7C6D552}" type="CATEGORYNAME">
                      <a:rPr lang="en-US"/>
                      <a:pPr/>
                      <a:t>[NOME CATEGORIA]</a:t>
                    </a:fld>
                    <a:r>
                      <a:rPr lang="en-US"/>
                      <a:t> 9,1%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688D-4850-8D0D-A1C3C5B0C346}"/>
                </c:ext>
              </c:extLst>
            </c:dLbl>
            <c:dLbl>
              <c:idx val="9"/>
              <c:layout>
                <c:manualLayout>
                  <c:x val="3.035563419199936E-2"/>
                  <c:y val="8.3956692913385832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EA2E397-DB5F-4C74-86B1-2834563A7CD7}" type="CATEGORYNAME">
                      <a:rPr lang="en-US"/>
                      <a:pPr>
                        <a:defRPr b="1"/>
                      </a:pPr>
                      <a:t>[NOME CATEGORIA]</a:t>
                    </a:fld>
                    <a:r>
                      <a:rPr lang="en-US"/>
                      <a:t> 9,1%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xmlns:c16r2="http://schemas.microsoft.com/office/drawing/2015/06/chart" xmlns:r="http://schemas.openxmlformats.org/officeDocument/2006/relationships" xmlns="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accentCallout2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688D-4850-8D0D-A1C3C5B0C34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FC
31,1%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8D-4850-8D0D-A1C3C5B0C3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'[1]STUDENTI AA 2020-21'!$M$33:$M$42</c:f>
              <c:strCache>
                <c:ptCount val="10"/>
                <c:pt idx="0">
                  <c:v>PRIMO ANNO</c:v>
                </c:pt>
                <c:pt idx="1">
                  <c:v>SECONDO ANNO</c:v>
                </c:pt>
                <c:pt idx="2">
                  <c:v>TERZO ANNO IC</c:v>
                </c:pt>
                <c:pt idx="3">
                  <c:v>FC 1 ANNO</c:v>
                </c:pt>
                <c:pt idx="4">
                  <c:v>FC 2 ANNI</c:v>
                </c:pt>
                <c:pt idx="5">
                  <c:v>FC 3 ANNI</c:v>
                </c:pt>
                <c:pt idx="6">
                  <c:v>FC 4 ANNI</c:v>
                </c:pt>
                <c:pt idx="7">
                  <c:v>FC 5 ANNI</c:v>
                </c:pt>
                <c:pt idx="8">
                  <c:v>FC 6 ANNI</c:v>
                </c:pt>
                <c:pt idx="9">
                  <c:v>FC 7 ANNI</c:v>
                </c:pt>
              </c:strCache>
            </c:strRef>
          </c:cat>
          <c:val>
            <c:numRef>
              <c:f>'[1]STUDENTI AA 2020-21'!$N$33:$N$42</c:f>
              <c:numCache>
                <c:formatCode>General</c:formatCode>
                <c:ptCount val="10"/>
                <c:pt idx="0">
                  <c:v>43</c:v>
                </c:pt>
                <c:pt idx="1">
                  <c:v>33</c:v>
                </c:pt>
                <c:pt idx="2">
                  <c:v>35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88D-4850-8D0D-A1C3C5B0C34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82"/>
        <c:splitType val="pos"/>
        <c:splitPos val="7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2020-21 (39 studenti)</a:t>
            </a:r>
          </a:p>
        </c:rich>
      </c:tx>
      <c:layout>
        <c:manualLayout>
          <c:xMode val="edge"/>
          <c:yMode val="edge"/>
          <c:x val="0.3709374453193351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'6'!$O$28:$O$41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'6'!$P$28:$P$41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8-4D49-A807-4475FA8E3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58144"/>
        <c:axId val="206741504"/>
      </c:barChart>
      <c:catAx>
        <c:axId val="20675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741504"/>
        <c:crosses val="autoZero"/>
        <c:auto val="1"/>
        <c:lblAlgn val="ctr"/>
        <c:lblOffset val="100"/>
        <c:noMultiLvlLbl val="0"/>
      </c:catAx>
      <c:valAx>
        <c:axId val="20674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7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 (17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'6'!$O$5:$O$18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'6'!$P$5:$P$18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7-4676-AEC2-A93E172C8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290608"/>
        <c:axId val="262291024"/>
      </c:barChart>
      <c:catAx>
        <c:axId val="26229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291024"/>
        <c:crosses val="autoZero"/>
        <c:auto val="1"/>
        <c:lblAlgn val="ctr"/>
        <c:lblOffset val="100"/>
        <c:noMultiLvlLbl val="0"/>
      </c:catAx>
      <c:valAx>
        <c:axId val="2622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29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MED2893-ATTIVITA' FORMATIVA - TIROCINIO III ANNO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chemeClr val="accent4"/>
            </a:solidFill>
          </c:spPr>
          <c:invertIfNegative val="0"/>
          <c:cat>
            <c:strRef>
              <c:f>'6'!$O$5:$O$18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'6'!$P$5:$P$18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0B-4542-ADBA-D297C6D43D79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'6'!$O$28:$O$41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'6'!$P$28:$P$41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0B-4542-ADBA-D297C6D43D79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'6'!$O$61:$O$74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'6'!$P$61:$P$74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B-4542-ADBA-D297C6D43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752160"/>
        <c:axId val="305734688"/>
      </c:barChart>
      <c:catAx>
        <c:axId val="305752160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05734688"/>
        <c:crosses val="autoZero"/>
        <c:auto val="1"/>
        <c:lblAlgn val="ctr"/>
        <c:lblOffset val="100"/>
        <c:noMultiLvlLbl val="0"/>
      </c:catAx>
      <c:valAx>
        <c:axId val="3057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305752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 (94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'7'!$Q$7:$Q$20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'7'!$R$7:$R$20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  <c:pt idx="8">
                  <c:v>17</c:v>
                </c:pt>
                <c:pt idx="9">
                  <c:v>8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A-472E-B9AB-512861AE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81632"/>
        <c:axId val="68591616"/>
      </c:barChart>
      <c:catAx>
        <c:axId val="6858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8591616"/>
        <c:crosses val="autoZero"/>
        <c:auto val="1"/>
        <c:lblAlgn val="ctr"/>
        <c:lblOffset val="100"/>
        <c:noMultiLvlLbl val="0"/>
      </c:catAx>
      <c:valAx>
        <c:axId val="6859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85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(46 studenti) 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'7'!$Q$99:$Q$112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'7'!$R$99:$R$112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16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6-4ECB-B9EA-C4876281F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989312"/>
        <c:axId val="2071991808"/>
      </c:barChart>
      <c:catAx>
        <c:axId val="207198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91808"/>
        <c:crosses val="autoZero"/>
        <c:auto val="1"/>
        <c:lblAlgn val="ctr"/>
        <c:lblOffset val="100"/>
        <c:noMultiLvlLbl val="0"/>
      </c:catAx>
      <c:valAx>
        <c:axId val="20719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8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>
                    <a:lumMod val="95000"/>
                    <a:lumOff val="5000"/>
                  </a:schemeClr>
                </a:solidFill>
              </a:rPr>
              <a:t>AA 2021-22 (41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'7'!$Q$153:$Q$166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'7'!$R$153:$R$166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1-4A2A-81E7-C3934340F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002624"/>
        <c:axId val="2072003040"/>
      </c:barChart>
      <c:catAx>
        <c:axId val="207200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003040"/>
        <c:crosses val="autoZero"/>
        <c:auto val="1"/>
        <c:lblAlgn val="ctr"/>
        <c:lblOffset val="100"/>
        <c:noMultiLvlLbl val="0"/>
      </c:catAx>
      <c:valAx>
        <c:axId val="20720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0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MED2869-BIOCHIMICA CLINICA 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chemeClr val="accent4"/>
            </a:solidFill>
          </c:spPr>
          <c:invertIfNegative val="0"/>
          <c:cat>
            <c:strRef>
              <c:f>'7'!$Q$7:$Q$20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'7'!$R$7:$R$20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  <c:pt idx="8">
                  <c:v>17</c:v>
                </c:pt>
                <c:pt idx="9">
                  <c:v>8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7D-417F-865C-9E33006DF06D}"/>
            </c:ext>
          </c:extLst>
        </c:ser>
        <c:ser>
          <c:idx val="2"/>
          <c:order val="1"/>
          <c:tx>
            <c:v>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'7'!$Q$99:$Q$112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'7'!$R$99:$R$112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16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7D-417F-865C-9E33006DF06D}"/>
            </c:ext>
          </c:extLst>
        </c:ser>
        <c:ser>
          <c:idx val="0"/>
          <c:order val="2"/>
          <c:tx>
            <c:v>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'7'!$Q$153:$Q$166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'7'!$R$153:$R$166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D-417F-865C-9E33006D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002624"/>
        <c:axId val="2072003040"/>
      </c:barChart>
      <c:catAx>
        <c:axId val="207200262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72003040"/>
        <c:crosses val="autoZero"/>
        <c:auto val="1"/>
        <c:lblAlgn val="ctr"/>
        <c:lblOffset val="100"/>
        <c:noMultiLvlLbl val="0"/>
      </c:catAx>
      <c:valAx>
        <c:axId val="20720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72002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(39</a:t>
            </a:r>
            <a:r>
              <a:rPr lang="it-IT" b="1" baseline="0"/>
              <a:t>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'8'!$O$87:$O$100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'8'!$P$87:$P$100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6-4FA2-BADB-92E9BD77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835104"/>
        <c:axId val="206813472"/>
      </c:barChart>
      <c:catAx>
        <c:axId val="20683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13472"/>
        <c:crosses val="autoZero"/>
        <c:auto val="1"/>
        <c:lblAlgn val="ctr"/>
        <c:lblOffset val="100"/>
        <c:noMultiLvlLbl val="0"/>
      </c:catAx>
      <c:valAx>
        <c:axId val="2068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3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</a:t>
            </a:r>
            <a:r>
              <a:rPr lang="it-IT" b="1"/>
              <a:t>2020-21 (25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'8'!$O$61:$O$74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'8'!$P$61:$P$74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4-4862-83F6-7E774EF83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833856"/>
        <c:axId val="206835520"/>
      </c:barChart>
      <c:catAx>
        <c:axId val="20683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35520"/>
        <c:crosses val="autoZero"/>
        <c:auto val="1"/>
        <c:lblAlgn val="ctr"/>
        <c:lblOffset val="100"/>
        <c:noMultiLvlLbl val="0"/>
      </c:catAx>
      <c:valAx>
        <c:axId val="2068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3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 (57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'8'!$O$6:$O$19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'8'!$P$6:$P$19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D-4E5E-B91C-B1D915B3A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713472"/>
        <c:axId val="305713056"/>
      </c:barChart>
      <c:catAx>
        <c:axId val="30571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13056"/>
        <c:crosses val="autoZero"/>
        <c:auto val="1"/>
        <c:lblAlgn val="ctr"/>
        <c:lblOffset val="100"/>
        <c:noMultiLvlLbl val="0"/>
      </c:catAx>
      <c:valAx>
        <c:axId val="3057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1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 i="0" baseline="0">
                <a:effectLst/>
              </a:rPr>
              <a:t>DISTRIBUZIONE FC AA 2020/21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'[1]STUDENTI AA 2020-21'!$O$16:$O$22</c:f>
              <c:strCache>
                <c:ptCount val="7"/>
                <c:pt idx="0">
                  <c:v>FC 1 ANNO</c:v>
                </c:pt>
                <c:pt idx="1">
                  <c:v>FC 2 ANNI</c:v>
                </c:pt>
                <c:pt idx="2">
                  <c:v>FC 3 ANNI</c:v>
                </c:pt>
                <c:pt idx="3">
                  <c:v>FC 4 ANNI</c:v>
                </c:pt>
                <c:pt idx="4">
                  <c:v>FC 5 ANNI</c:v>
                </c:pt>
                <c:pt idx="5">
                  <c:v>FC 6 ANNI</c:v>
                </c:pt>
                <c:pt idx="6">
                  <c:v>FC 7 ANNI</c:v>
                </c:pt>
              </c:strCache>
            </c:strRef>
          </c:cat>
          <c:val>
            <c:numRef>
              <c:f>'[1]STUDENTI AA 2020-21'!$P$16:$P$22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5-4536-954C-32E9F7300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0301071"/>
        <c:axId val="1330301487"/>
      </c:barChart>
      <c:catAx>
        <c:axId val="133030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0301487"/>
        <c:crosses val="autoZero"/>
        <c:auto val="1"/>
        <c:lblAlgn val="ctr"/>
        <c:lblOffset val="100"/>
        <c:noMultiLvlLbl val="0"/>
      </c:catAx>
      <c:valAx>
        <c:axId val="133030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03010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MED2880-BIOCHIMICA CLINICA II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'8'!$O$6:$O$19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'8'!$P$6:$P$19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CC-431D-8D33-6ECF488E17D8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'8'!$O$61:$O$74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'8'!$P$61:$P$74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CC-431D-8D33-6ECF488E17D8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'8'!$O$87:$O$100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'8'!$P$87:$P$100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CC-431D-8D33-6ECF488E1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835104"/>
        <c:axId val="206813472"/>
      </c:barChart>
      <c:catAx>
        <c:axId val="20683510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6813472"/>
        <c:crosses val="autoZero"/>
        <c:auto val="1"/>
        <c:lblAlgn val="ctr"/>
        <c:lblOffset val="100"/>
        <c:noMultiLvlLbl val="0"/>
      </c:catAx>
      <c:valAx>
        <c:axId val="2068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6835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 (96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'9'!$P$6:$P$19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'9'!$Q$6:$Q$19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B-490D-BA72-491EB72F3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804320"/>
        <c:axId val="206804736"/>
      </c:barChart>
      <c:catAx>
        <c:axId val="20680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04736"/>
        <c:crosses val="autoZero"/>
        <c:auto val="1"/>
        <c:lblAlgn val="ctr"/>
        <c:lblOffset val="100"/>
        <c:noMultiLvlLbl val="0"/>
      </c:catAx>
      <c:valAx>
        <c:axId val="20680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80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(43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'9'!$P$100:$P$113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'9'!$Q$100:$Q$113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B-49D3-94A3-3356A6C1E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186032"/>
        <c:axId val="269175216"/>
      </c:barChart>
      <c:catAx>
        <c:axId val="26918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175216"/>
        <c:crosses val="autoZero"/>
        <c:auto val="1"/>
        <c:lblAlgn val="ctr"/>
        <c:lblOffset val="100"/>
        <c:noMultiLvlLbl val="0"/>
      </c:catAx>
      <c:valAx>
        <c:axId val="2691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18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(38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'9'!$P$143:$P$156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'9'!$Q$143:$Q$156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482B-8338-AF4CC447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70544"/>
        <c:axId val="65273040"/>
      </c:barChart>
      <c:catAx>
        <c:axId val="6527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040"/>
        <c:crosses val="autoZero"/>
        <c:auto val="1"/>
        <c:lblAlgn val="ctr"/>
        <c:lblOffset val="100"/>
        <c:noMultiLvlLbl val="0"/>
      </c:catAx>
      <c:valAx>
        <c:axId val="652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MED2866-BIOLOGIA E GENETICA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'9'!$P$6:$P$19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'9'!$Q$6:$Q$19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67-47FC-967E-A60A6E47F793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'9'!$P$100:$P$113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'9'!$Q$100:$Q$113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67-47FC-967E-A60A6E47F793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'9'!$P$143:$P$156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'9'!$Q$143:$Q$156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67-47FC-967E-A60A6E47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70544"/>
        <c:axId val="65273040"/>
      </c:barChart>
      <c:catAx>
        <c:axId val="6527054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65273040"/>
        <c:crosses val="autoZero"/>
        <c:auto val="1"/>
        <c:lblAlgn val="ctr"/>
        <c:lblOffset val="100"/>
        <c:noMultiLvlLbl val="0"/>
      </c:catAx>
      <c:valAx>
        <c:axId val="652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65270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MED2867-CHIMICA, PROPEDEUTICA BIOCHIMICA E BIOCHIMICA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'10'!$P$10:$P$23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'10'!$Q$10:$Q$23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14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08-4CAD-BC2F-0DD8A576996C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'10'!$P$88:$P$101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'10'!$Q$88:$Q$101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08-4CAD-BC2F-0DD8A576996C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'10'!$P$141:$P$154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'10'!$Q$141:$Q$154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16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08-4CAD-BC2F-0DD8A576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854672"/>
        <c:axId val="268835536"/>
      </c:barChart>
      <c:catAx>
        <c:axId val="268854672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8835536"/>
        <c:crosses val="autoZero"/>
        <c:auto val="1"/>
        <c:lblAlgn val="ctr"/>
        <c:lblOffset val="100"/>
        <c:noMultiLvlLbl val="0"/>
      </c:catAx>
      <c:valAx>
        <c:axId val="26883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8854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AA</a:t>
            </a:r>
            <a:r>
              <a:rPr lang="it-IT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2020-21 (44 studenti)</a:t>
            </a:r>
            <a:endParaRPr lang="it-IT" b="1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'10'!$P$88:$P$101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'10'!$Q$88:$Q$101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7-4836-A06E-9F9CFD261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844688"/>
        <c:axId val="268835952"/>
      </c:barChart>
      <c:catAx>
        <c:axId val="26884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835952"/>
        <c:crosses val="autoZero"/>
        <c:auto val="1"/>
        <c:lblAlgn val="ctr"/>
        <c:lblOffset val="100"/>
        <c:noMultiLvlLbl val="0"/>
      </c:catAx>
      <c:valAx>
        <c:axId val="26883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84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(58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'10'!$P$141:$P$154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'10'!$Q$141:$Q$154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16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3B0-BD74-AA1AAEAA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854672"/>
        <c:axId val="268835536"/>
      </c:barChart>
      <c:catAx>
        <c:axId val="26885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835536"/>
        <c:crosses val="autoZero"/>
        <c:auto val="1"/>
        <c:lblAlgn val="ctr"/>
        <c:lblOffset val="100"/>
        <c:noMultiLvlLbl val="0"/>
      </c:catAx>
      <c:valAx>
        <c:axId val="26883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85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</a:t>
            </a:r>
            <a:r>
              <a:rPr lang="it-IT" b="1" baseline="0"/>
              <a:t>e antecedenti (84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'10'!$P$10:$P$23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'10'!$Q$10:$Q$23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14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5-4B04-8F30-36E7EB62E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170224"/>
        <c:axId val="269166480"/>
      </c:barChart>
      <c:catAx>
        <c:axId val="26917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166480"/>
        <c:crosses val="autoZero"/>
        <c:auto val="1"/>
        <c:lblAlgn val="ctr"/>
        <c:lblOffset val="100"/>
        <c:noMultiLvlLbl val="0"/>
      </c:catAx>
      <c:valAx>
        <c:axId val="2691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1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</a:t>
            </a:r>
            <a:r>
              <a:rPr lang="it-IT" b="1" baseline="0"/>
              <a:t> e antecedenti (58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'11'!$R$8:$R$21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'11'!$S$8:$S$21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6-47C8-A862-8FC91D8E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528352"/>
        <c:axId val="198522528"/>
      </c:barChart>
      <c:catAx>
        <c:axId val="19852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2528"/>
        <c:crosses val="autoZero"/>
        <c:auto val="1"/>
        <c:lblAlgn val="ctr"/>
        <c:lblOffset val="100"/>
        <c:noMultiLvlLbl val="0"/>
      </c:catAx>
      <c:valAx>
        <c:axId val="1985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 i="0" baseline="0">
                <a:effectLst/>
              </a:rPr>
              <a:t>AA 2021-22 (120 STUDENTI)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DE-407F-BC63-2AB5FB384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DE-407F-BC63-2AB5FB384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DE-407F-BC63-2AB5FB3845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DE-407F-BC63-2AB5FB3845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DE-407F-BC63-2AB5FB3845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DE-407F-BC63-2AB5FB3845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DE-407F-BC63-2AB5FB3845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2DE-407F-BC63-2AB5FB38453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DE-407F-BC63-2AB5FB3845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DE-407F-BC63-2AB5FB38453F}"/>
              </c:ext>
            </c:extLst>
          </c:dPt>
          <c:dLbls>
            <c:dLbl>
              <c:idx val="0"/>
              <c:layout>
                <c:manualLayout>
                  <c:x val="-0.11021062992125984"/>
                  <c:y val="-0.15868948673082522"/>
                </c:manualLayout>
              </c:layout>
              <c:tx>
                <c:rich>
                  <a:bodyPr/>
                  <a:lstStyle/>
                  <a:p>
                    <a:fld id="{96586294-AF78-44A7-9A0C-28EA72C123B6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DE-407F-BC63-2AB5FB3845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2AC653-C949-4BD9-BDB8-F436F9085B9F}" type="CATEGORYNAME">
                      <a:rPr lang="en-US"/>
                      <a:pPr/>
                      <a:t>[NOME CATEGORIA]</a:t>
                    </a:fld>
                    <a:r>
                      <a:rPr lang="en-US"/>
                      <a:t> 34,2%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2DE-407F-BC63-2AB5FB3845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C4B0FC-3146-444D-92C5-856BCCBA794D}" type="CATEGORYNAME">
                      <a:rPr lang="en-US"/>
                      <a:pPr/>
                      <a:t>[NOME CATEGORIA]</a:t>
                    </a:fld>
                    <a:r>
                      <a:rPr lang="en-US"/>
                      <a:t> 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2DE-407F-BC63-2AB5FB38453F}"/>
                </c:ext>
              </c:extLst>
            </c:dLbl>
            <c:dLbl>
              <c:idx val="3"/>
              <c:layout>
                <c:manualLayout>
                  <c:x val="-1.3431102362204725E-2"/>
                  <c:y val="-0.18793343540390783"/>
                </c:manualLayout>
              </c:layout>
              <c:tx>
                <c:rich>
                  <a:bodyPr/>
                  <a:lstStyle/>
                  <a:p>
                    <a:fld id="{7687E87D-B24A-4A2C-94BB-88A907E8466B}" type="CATEGORYNAME">
                      <a:rPr lang="en-US"/>
                      <a:pPr/>
                      <a:t>[NOME CATEGORIA]</a:t>
                    </a:fld>
                    <a:r>
                      <a:rPr lang="en-US"/>
                      <a:t> 42,9%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2DE-407F-BC63-2AB5FB3845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DE-407F-BC63-2AB5FB3845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7E139D8-DDBE-4E54-BECF-CB8F4D73648E}" type="CATEGORYNAME">
                      <a:rPr lang="en-US"/>
                      <a:pPr/>
                      <a:t>[NOME CATEGORIA]</a:t>
                    </a:fld>
                    <a:r>
                      <a:rPr lang="en-US"/>
                      <a:t> 28,6%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2DE-407F-BC63-2AB5FB3845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DE-407F-BC63-2AB5FB3845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DE-407F-BC63-2AB5FB38453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C21E4C2-7531-410B-9132-D041A20B0712}" type="CATEGORYNAME">
                      <a:rPr lang="en-US"/>
                      <a:pPr/>
                      <a:t>[NOME CATEGORIA]</a:t>
                    </a:fld>
                    <a:r>
                      <a:rPr lang="en-US"/>
                      <a:t> 28,6%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2DE-407F-BC63-2AB5FB38453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baseline="0"/>
                      <a:t>FC 5,8%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DE-407F-BC63-2AB5FB384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'[1]STUDENTI AA 2021-2022'!$L$33:$L$41</c:f>
              <c:strCache>
                <c:ptCount val="9"/>
                <c:pt idx="0">
                  <c:v>PRIMO ANNO</c:v>
                </c:pt>
                <c:pt idx="1">
                  <c:v>SECONDO ANNO</c:v>
                </c:pt>
                <c:pt idx="2">
                  <c:v>TERZO ANNO IC</c:v>
                </c:pt>
                <c:pt idx="3">
                  <c:v>FC 1 ANNO</c:v>
                </c:pt>
                <c:pt idx="4">
                  <c:v>FC 2 ANNI</c:v>
                </c:pt>
                <c:pt idx="5">
                  <c:v>FC 3 ANNI</c:v>
                </c:pt>
                <c:pt idx="6">
                  <c:v>FC 4 ANNI</c:v>
                </c:pt>
                <c:pt idx="7">
                  <c:v>FC 5 ANNI</c:v>
                </c:pt>
                <c:pt idx="8">
                  <c:v>FC 6 ANNI</c:v>
                </c:pt>
              </c:strCache>
            </c:strRef>
          </c:cat>
          <c:val>
            <c:numRef>
              <c:f>'[1]STUDENTI AA 2021-2022'!$M$33:$M$41</c:f>
              <c:numCache>
                <c:formatCode>General</c:formatCode>
                <c:ptCount val="9"/>
                <c:pt idx="0">
                  <c:v>42</c:v>
                </c:pt>
                <c:pt idx="1">
                  <c:v>41</c:v>
                </c:pt>
                <c:pt idx="2">
                  <c:v>30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DE-407F-BC63-2AB5FB38453F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(29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'11'!$R$62:$R$75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'11'!$S$62:$S$75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D-4ABD-AE49-2766DC6B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05232"/>
        <c:axId val="60306480"/>
      </c:barChart>
      <c:catAx>
        <c:axId val="603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06480"/>
        <c:crosses val="autoZero"/>
        <c:auto val="1"/>
        <c:lblAlgn val="ctr"/>
        <c:lblOffset val="100"/>
        <c:noMultiLvlLbl val="0"/>
      </c:catAx>
      <c:valAx>
        <c:axId val="603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0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 2021-22 (43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'11'!$R$91:$R$104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'11'!$S$91:$S$104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C-44B1-8A48-11CFE240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2096"/>
        <c:axId val="57547936"/>
      </c:barChart>
      <c:catAx>
        <c:axId val="5755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547936"/>
        <c:crosses val="autoZero"/>
        <c:auto val="1"/>
        <c:lblAlgn val="ctr"/>
        <c:lblOffset val="100"/>
        <c:noMultiLvlLbl val="0"/>
      </c:catAx>
      <c:valAx>
        <c:axId val="575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55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MED2876-FARMACOLOGIA E TECNICHE DI PRELIEVO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'11'!$R$8:$R$21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'11'!$S$8:$S$21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F8-4698-BC64-510B98976E68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'11'!$R$62:$R$75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'11'!$S$62:$S$75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F8-4698-BC64-510B98976E68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'11'!$R$91:$R$104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'11'!$S$91:$S$104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8-4698-BC64-510B98976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2096"/>
        <c:axId val="57547936"/>
      </c:barChart>
      <c:catAx>
        <c:axId val="5755209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57547936"/>
        <c:crosses val="autoZero"/>
        <c:auto val="1"/>
        <c:lblAlgn val="ctr"/>
        <c:lblOffset val="100"/>
        <c:noMultiLvlLbl val="0"/>
      </c:catAx>
      <c:valAx>
        <c:axId val="575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57552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MED2865-FISICA E INFORMATICA</a:t>
            </a:r>
          </a:p>
          <a:p>
            <a:pPr>
              <a:defRPr/>
            </a:pPr>
            <a:r>
              <a:rPr lang="it-IT" b="1"/>
              <a:t>AA 2015-16 e antecedenti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'12'!$Q$5:$Q$18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'12'!$R$5:$R$18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4-4AB0-835C-A8B6B56D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674415"/>
        <c:axId val="389675663"/>
      </c:barChart>
      <c:catAx>
        <c:axId val="389674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75663"/>
        <c:crosses val="autoZero"/>
        <c:auto val="1"/>
        <c:lblAlgn val="ctr"/>
        <c:lblOffset val="100"/>
        <c:noMultiLvlLbl val="0"/>
      </c:catAx>
      <c:valAx>
        <c:axId val="38967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7441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 2019-20 e antecedenti (82</a:t>
            </a:r>
            <a:r>
              <a:rPr lang="it-IT" b="1" baseline="0">
                <a:solidFill>
                  <a:schemeClr val="tx1"/>
                </a:solidFill>
              </a:rPr>
              <a:t> studenti)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'13'!$O$10:$O$23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'13'!$P$10:$P$23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2F6-B374-F7B736DF7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05136"/>
        <c:axId val="91521360"/>
      </c:barChart>
      <c:catAx>
        <c:axId val="9150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21360"/>
        <c:crosses val="autoZero"/>
        <c:auto val="1"/>
        <c:lblAlgn val="ctr"/>
        <c:lblOffset val="100"/>
        <c:noMultiLvlLbl val="0"/>
      </c:catAx>
      <c:valAx>
        <c:axId val="9152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0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</a:t>
            </a:r>
            <a:r>
              <a:rPr lang="it-IT" b="1" baseline="0">
                <a:solidFill>
                  <a:schemeClr val="tx1"/>
                </a:solidFill>
              </a:rPr>
              <a:t> 2020-21 (40 studenti)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'13'!$O$95:$O$108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'13'!$P$95:$P$108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8-4853-9A49-99C45728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17616"/>
        <c:axId val="91522192"/>
      </c:barChart>
      <c:catAx>
        <c:axId val="9151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22192"/>
        <c:crosses val="autoZero"/>
        <c:auto val="1"/>
        <c:lblAlgn val="ctr"/>
        <c:lblOffset val="100"/>
        <c:noMultiLvlLbl val="0"/>
      </c:catAx>
      <c:valAx>
        <c:axId val="915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 2021-22 (40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'13'!$O$127:$O$140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'13'!$P$127:$P$140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1-4B61-A818-51635340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64384"/>
        <c:axId val="65048576"/>
      </c:barChart>
      <c:catAx>
        <c:axId val="6506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048576"/>
        <c:crosses val="autoZero"/>
        <c:auto val="1"/>
        <c:lblAlgn val="ctr"/>
        <c:lblOffset val="100"/>
        <c:noMultiLvlLbl val="0"/>
      </c:catAx>
      <c:valAx>
        <c:axId val="650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0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SSP0373-FISICA, INFORMATICA E VALUTAZIONE DEL RISCHIO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rgbClr val="FFC000"/>
            </a:solidFill>
          </c:spPr>
          <c:invertIfNegative val="0"/>
          <c:cat>
            <c:strRef>
              <c:f>'13'!$O$10:$O$23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'13'!$P$10:$P$23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1D-44F1-A1D6-FAE9BDBC8F16}"/>
            </c:ext>
          </c:extLst>
        </c:ser>
        <c:ser>
          <c:idx val="2"/>
          <c:order val="1"/>
          <c:tx>
            <c:v>AA 2020-21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'13'!$O$95:$O$108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'13'!$P$95:$P$108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1D-44F1-A1D6-FAE9BDBC8F16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'13'!$O$127:$O$140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'13'!$P$127:$P$140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D-44F1-A1D6-FAE9BDBC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64384"/>
        <c:axId val="65048576"/>
      </c:barChart>
      <c:catAx>
        <c:axId val="6506438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65048576"/>
        <c:crosses val="autoZero"/>
        <c:auto val="1"/>
        <c:lblAlgn val="ctr"/>
        <c:lblOffset val="100"/>
        <c:noMultiLvlLbl val="0"/>
      </c:catAx>
      <c:valAx>
        <c:axId val="650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65064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</a:t>
            </a:r>
            <a:r>
              <a:rPr lang="it-IT" b="1" baseline="0"/>
              <a:t> (44 studenti)</a:t>
            </a:r>
            <a:endParaRPr lang="it-IT" b="1"/>
          </a:p>
        </c:rich>
      </c:tx>
      <c:layout>
        <c:manualLayout>
          <c:xMode val="edge"/>
          <c:yMode val="edge"/>
          <c:x val="0.3709374453193350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'14'!$O$5:$O$18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'14'!$P$5:$P$18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8-4FDD-882C-17DB4F56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293744"/>
        <c:axId val="1933294992"/>
      </c:barChart>
      <c:catAx>
        <c:axId val="193329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33294992"/>
        <c:crosses val="autoZero"/>
        <c:auto val="1"/>
        <c:lblAlgn val="ctr"/>
        <c:lblOffset val="100"/>
        <c:noMultiLvlLbl val="0"/>
      </c:catAx>
      <c:valAx>
        <c:axId val="19332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3329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(36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'14'!$O$47:$O$60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'14'!$P$47:$P$60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B-45AD-990F-64B8185AB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93904"/>
        <c:axId val="80217200"/>
      </c:barChart>
      <c:catAx>
        <c:axId val="8019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217200"/>
        <c:crosses val="autoZero"/>
        <c:auto val="1"/>
        <c:lblAlgn val="ctr"/>
        <c:lblOffset val="100"/>
        <c:noMultiLvlLbl val="0"/>
      </c:catAx>
      <c:valAx>
        <c:axId val="8021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19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 i="0" baseline="0">
                <a:effectLst/>
              </a:rPr>
              <a:t>DISTRIBUZIONE FC AA 2021/22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'[1]STUDENTI AA 2021-2022'!$N$16:$N$21</c:f>
              <c:strCache>
                <c:ptCount val="6"/>
                <c:pt idx="0">
                  <c:v>FC 1 ANNO</c:v>
                </c:pt>
                <c:pt idx="1">
                  <c:v>FC 2 ANNI</c:v>
                </c:pt>
                <c:pt idx="2">
                  <c:v>FC 3 ANNI</c:v>
                </c:pt>
                <c:pt idx="3">
                  <c:v>FC 4 ANNI</c:v>
                </c:pt>
                <c:pt idx="4">
                  <c:v>FC 5 ANNI</c:v>
                </c:pt>
                <c:pt idx="5">
                  <c:v>FC 6 ANNI</c:v>
                </c:pt>
              </c:strCache>
            </c:strRef>
          </c:cat>
          <c:val>
            <c:numRef>
              <c:f>'[1]STUDENTI AA 2021-2022'!$O$16:$O$21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1-4FB5-B528-073AD3D85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9223151"/>
        <c:axId val="1449226479"/>
      </c:barChart>
      <c:catAx>
        <c:axId val="1449223151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49226479"/>
        <c:crosses val="autoZero"/>
        <c:auto val="1"/>
        <c:lblAlgn val="ctr"/>
        <c:lblOffset val="100"/>
        <c:noMultiLvlLbl val="0"/>
      </c:catAx>
      <c:valAx>
        <c:axId val="144922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4922315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(45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'14'!$O$82:$O$95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'14'!$P$82:$P$95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6-45BB-9241-95EF38462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85584"/>
        <c:axId val="80197232"/>
      </c:barChart>
      <c:catAx>
        <c:axId val="8018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197232"/>
        <c:crosses val="autoZero"/>
        <c:auto val="1"/>
        <c:lblAlgn val="ctr"/>
        <c:lblOffset val="100"/>
        <c:noMultiLvlLbl val="0"/>
      </c:catAx>
      <c:valAx>
        <c:axId val="801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18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MED3426-FISIOPATOLOGIA GENERALE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'14'!$O$5:$O$18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'14'!$P$5:$P$18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E6-4E0C-9237-EA40F85DF1BA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'14'!$O$47:$O$60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'14'!$P$47:$P$60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E6-4E0C-9237-EA40F85DF1BA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'14'!$O$82:$O$95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'14'!$P$82:$P$95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6-4E0C-9237-EA40F85D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85584"/>
        <c:axId val="80197232"/>
      </c:barChart>
      <c:catAx>
        <c:axId val="8018558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0197232"/>
        <c:crosses val="autoZero"/>
        <c:auto val="1"/>
        <c:lblAlgn val="ctr"/>
        <c:lblOffset val="100"/>
        <c:noMultiLvlLbl val="0"/>
      </c:catAx>
      <c:valAx>
        <c:axId val="801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0185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AA 2019-20 e</a:t>
            </a:r>
            <a:r>
              <a:rPr lang="it-IT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antecedenti (85 studenti)</a:t>
            </a:r>
            <a:endParaRPr lang="it-IT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'15'!$O$4:$O$17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'15'!$P$4:$P$17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F-48C7-A69B-2104DA35A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48144"/>
        <c:axId val="80131088"/>
      </c:barChart>
      <c:catAx>
        <c:axId val="8014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131088"/>
        <c:crosses val="autoZero"/>
        <c:auto val="1"/>
        <c:lblAlgn val="ctr"/>
        <c:lblOffset val="100"/>
        <c:noMultiLvlLbl val="0"/>
      </c:catAx>
      <c:valAx>
        <c:axId val="8013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14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AA</a:t>
            </a:r>
            <a:r>
              <a:rPr lang="it-IT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2020-21 (43 studenti)</a:t>
            </a:r>
            <a:endParaRPr lang="it-IT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'15'!$O$88:$O$101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'15'!$P$88:$P$101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E-49C1-AF1E-AD3865FA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847200"/>
        <c:axId val="1938848032"/>
      </c:barChart>
      <c:catAx>
        <c:axId val="193884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848032"/>
        <c:crosses val="autoZero"/>
        <c:auto val="1"/>
        <c:lblAlgn val="ctr"/>
        <c:lblOffset val="100"/>
        <c:noMultiLvlLbl val="0"/>
      </c:catAx>
      <c:valAx>
        <c:axId val="193884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8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(43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'15'!$O$131:$O$144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'15'!$P$131:$P$144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10</c:v>
                </c:pt>
                <c:pt idx="8">
                  <c:v>15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5-4EDF-9B48-3DD24E093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05968"/>
        <c:axId val="80208048"/>
      </c:barChart>
      <c:catAx>
        <c:axId val="8020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208048"/>
        <c:crosses val="autoZero"/>
        <c:auto val="1"/>
        <c:lblAlgn val="ctr"/>
        <c:lblOffset val="100"/>
        <c:noMultiLvlLbl val="0"/>
      </c:catAx>
      <c:valAx>
        <c:axId val="802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0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SSP0372-IGIENE E MEDICINA LEGALE E DEL LAVORO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'15'!$O$4:$O$17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'15'!$P$4:$P$17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E2-45DE-B8C6-72B4C327342E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'15'!$O$88:$O$101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'15'!$P$88:$P$101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E2-45DE-B8C6-72B4C327342E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'15'!$O$131:$O$144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'15'!$P$131:$P$144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10</c:v>
                </c:pt>
                <c:pt idx="8">
                  <c:v>15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E2-45DE-B8C6-72B4C327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05968"/>
        <c:axId val="80208048"/>
      </c:barChart>
      <c:catAx>
        <c:axId val="8020596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0208048"/>
        <c:crosses val="autoZero"/>
        <c:auto val="1"/>
        <c:lblAlgn val="ctr"/>
        <c:lblOffset val="100"/>
        <c:noMultiLvlLbl val="0"/>
      </c:catAx>
      <c:valAx>
        <c:axId val="802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0205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400" b="1" i="0" baseline="0">
                <a:effectLst/>
              </a:rPr>
              <a:t>MED2870-IGIENE E MEDICINA LEGALE E DEL LAVORO</a:t>
            </a:r>
          </a:p>
          <a:p>
            <a:pPr>
              <a:defRPr/>
            </a:pPr>
            <a:r>
              <a:rPr lang="it-IT" sz="1400" b="1" i="0" baseline="0">
                <a:effectLst/>
              </a:rPr>
              <a:t>AA 2015-16 e antecedenti</a:t>
            </a:r>
            <a:endParaRPr lang="it-IT" sz="1100">
              <a:effectLst/>
            </a:endParaRPr>
          </a:p>
        </c:rich>
      </c:tx>
      <c:layout>
        <c:manualLayout>
          <c:xMode val="edge"/>
          <c:yMode val="edge"/>
          <c:x val="0.1054304461942257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'16-'!$P$3:$P$16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'16-'!$Q$3:$Q$16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8-43D4-B36B-C483405B8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53743"/>
        <c:axId val="397155407"/>
      </c:barChart>
      <c:catAx>
        <c:axId val="39715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155407"/>
        <c:crosses val="autoZero"/>
        <c:auto val="1"/>
        <c:lblAlgn val="ctr"/>
        <c:lblOffset val="100"/>
        <c:noMultiLvlLbl val="0"/>
      </c:catAx>
      <c:valAx>
        <c:axId val="39715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15374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</a:t>
            </a:r>
            <a:r>
              <a:rPr lang="it-IT" b="1" baseline="0"/>
              <a:t> e antecedenti (22 studenti)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'17-'!$O$6:$O$19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'17-'!$P$6:$P$19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A-4E9D-A17D-D7A1BD8C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37232"/>
        <c:axId val="207240560"/>
      </c:barChart>
      <c:catAx>
        <c:axId val="20723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40560"/>
        <c:crosses val="autoZero"/>
        <c:auto val="1"/>
        <c:lblAlgn val="ctr"/>
        <c:lblOffset val="100"/>
        <c:noMultiLvlLbl val="0"/>
      </c:catAx>
      <c:valAx>
        <c:axId val="20724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2020-21 (32 studenti)</a:t>
            </a:r>
            <a:endParaRPr lang="it-IT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'17-'!$O$27:$O$40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'17-'!$P$27:$P$40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D-488B-83F6-14AD1DD4B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46384"/>
        <c:axId val="207246800"/>
      </c:barChart>
      <c:catAx>
        <c:axId val="20724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46800"/>
        <c:crosses val="autoZero"/>
        <c:auto val="1"/>
        <c:lblAlgn val="ctr"/>
        <c:lblOffset val="100"/>
        <c:noMultiLvlLbl val="0"/>
      </c:catAx>
      <c:valAx>
        <c:axId val="2072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4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 (26 studenti)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'17-'!$O$59:$O$72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'17-'!$P$59:$P$72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A-4D65-8E87-CB41D326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208080"/>
        <c:axId val="269191024"/>
      </c:barChart>
      <c:catAx>
        <c:axId val="26920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191024"/>
        <c:crosses val="autoZero"/>
        <c:auto val="1"/>
        <c:lblAlgn val="ctr"/>
        <c:lblOffset val="100"/>
        <c:noMultiLvlLbl val="0"/>
      </c:catAx>
      <c:valAx>
        <c:axId val="2691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920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 i="0" baseline="0">
                <a:effectLst/>
              </a:rPr>
              <a:t>AA 2022-23 (121 STUDENTI)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DA-46B2-9034-B27063AE1DF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DA-46B2-9034-B27063AE1DF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DA-46B2-9034-B27063AE1DF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DA-46B2-9034-B27063AE1DF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DA-46B2-9034-B27063AE1DF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DA-46B2-9034-B27063AE1DF6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DA-46B2-9034-B27063AE1DF6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DDA-46B2-9034-B27063AE1DF6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DDA-46B2-9034-B27063AE1DF6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DDA-46B2-9034-B27063AE1DF6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DDA-46B2-9034-B27063AE1DF6}"/>
              </c:ext>
            </c:extLst>
          </c:dPt>
          <c:dLbls>
            <c:dLbl>
              <c:idx val="0"/>
              <c:layout>
                <c:manualLayout>
                  <c:x val="-0.10040770120169669"/>
                  <c:y val="-0.19948341684562157"/>
                </c:manualLayout>
              </c:layout>
              <c:tx>
                <c:rich>
                  <a:bodyPr/>
                  <a:lstStyle/>
                  <a:p>
                    <a:fld id="{87FA2380-1E66-4362-9D32-E7950C894332}" type="CATEGORYNAME">
                      <a:rPr lang="en-US"/>
                      <a:pPr/>
                      <a:t>[NOME CATEGORIA]</a:t>
                    </a:fld>
                    <a:r>
                      <a:rPr lang="en-US"/>
                      <a:t> 28,1%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DDA-46B2-9034-B27063AE1D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9CE1A0-8E55-48C3-B9B7-48344EF33A65}" type="CATEGORYNAME">
                      <a:rPr lang="en-US"/>
                      <a:pPr/>
                      <a:t>[NOME CATEGORIA]</a:t>
                    </a:fld>
                    <a:r>
                      <a:rPr lang="en-US"/>
                      <a:t> 30,6%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DDA-46B2-9034-B27063AE1DF6}"/>
                </c:ext>
              </c:extLst>
            </c:dLbl>
            <c:dLbl>
              <c:idx val="2"/>
              <c:layout>
                <c:manualLayout>
                  <c:x val="-0.10998117225711788"/>
                  <c:y val="0.20794321164399904"/>
                </c:manualLayout>
              </c:layout>
              <c:tx>
                <c:rich>
                  <a:bodyPr/>
                  <a:lstStyle/>
                  <a:p>
                    <a:fld id="{CBAE451C-912D-4706-BA90-AB45B4DB3246}" type="CATEGORYNAME">
                      <a:rPr lang="en-US"/>
                      <a:pPr/>
                      <a:t>[NOME CATEGORIA]</a:t>
                    </a:fld>
                    <a:r>
                      <a:rPr lang="en-US"/>
                      <a:t> 32,2%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DDA-46B2-9034-B27063AE1DF6}"/>
                </c:ext>
              </c:extLst>
            </c:dLbl>
            <c:dLbl>
              <c:idx val="3"/>
              <c:layout>
                <c:manualLayout>
                  <c:x val="5.74968869146932E-2"/>
                  <c:y val="-0.19033464566929134"/>
                </c:manualLayout>
              </c:layout>
              <c:tx>
                <c:rich>
                  <a:bodyPr/>
                  <a:lstStyle/>
                  <a:p>
                    <a:fld id="{4566340C-6C52-4B8B-8250-F90C3BA18B4F}" type="CATEGORYNAME">
                      <a:rPr lang="en-US"/>
                      <a:pPr/>
                      <a:t>[NOME CATEGORIA]</a:t>
                    </a:fld>
                    <a:r>
                      <a:rPr lang="en-US"/>
                      <a:t> 45,5%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DA-46B2-9034-B27063AE1DF6}"/>
                </c:ext>
              </c:extLst>
            </c:dLbl>
            <c:dLbl>
              <c:idx val="4"/>
              <c:layout>
                <c:manualLayout>
                  <c:x val="4.9420544956829043E-2"/>
                  <c:y val="0.13707050823192554"/>
                </c:manualLayout>
              </c:layout>
              <c:tx>
                <c:rich>
                  <a:bodyPr/>
                  <a:lstStyle/>
                  <a:p>
                    <a:fld id="{BA055367-918F-42C3-B9A5-76B6D605C180}" type="CATEGORYNAME">
                      <a:rPr lang="en-US"/>
                      <a:pPr/>
                      <a:t>[NOME CATEGORIA]</a:t>
                    </a:fld>
                    <a:r>
                      <a:rPr lang="en-US"/>
                      <a:t> 27,3%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DDA-46B2-9034-B27063AE1DF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DA-46B2-9034-B27063AE1DF6}"/>
                </c:ext>
              </c:extLst>
            </c:dLbl>
            <c:dLbl>
              <c:idx val="6"/>
              <c:layout>
                <c:manualLayout>
                  <c:x val="4.9916622542891609E-3"/>
                  <c:y val="-7.511393462180864E-2"/>
                </c:manualLayout>
              </c:layout>
              <c:tx>
                <c:rich>
                  <a:bodyPr/>
                  <a:lstStyle/>
                  <a:p>
                    <a:fld id="{744FF6E2-64C5-4497-8567-B622A668E6FE}" type="CATEGORYNAME">
                      <a:rPr lang="en-US"/>
                      <a:pPr/>
                      <a:t>[NOME CATEGORIA]</a:t>
                    </a:fld>
                    <a:r>
                      <a:rPr lang="en-US"/>
                      <a:t> 9,1%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DDA-46B2-9034-B27063AE1DF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DA-46B2-9034-B27063AE1DF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DA-46B2-9034-B27063AE1DF6}"/>
                </c:ext>
              </c:extLst>
            </c:dLbl>
            <c:dLbl>
              <c:idx val="9"/>
              <c:layout>
                <c:manualLayout>
                  <c:x val="-4.4744175740158822E-3"/>
                  <c:y val="-0.11973335719398712"/>
                </c:manualLayout>
              </c:layout>
              <c:tx>
                <c:rich>
                  <a:bodyPr/>
                  <a:lstStyle/>
                  <a:p>
                    <a:fld id="{4821B93E-A65B-46E3-8FD1-E9B7F1FEB09E}" type="CATEGORYNAME">
                      <a:rPr lang="en-US"/>
                      <a:pPr/>
                      <a:t>[NOME CATEGORIA]</a:t>
                    </a:fld>
                    <a:r>
                      <a:rPr lang="en-US"/>
                      <a:t> 18,2%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DDA-46B2-9034-B27063AE1DF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FC 9,1%</a:t>
                    </a:r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DA-46B2-9034-B27063AE1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'[1]STUDENTI AA 2022-23'!$K$35:$K$44</c:f>
              <c:strCache>
                <c:ptCount val="10"/>
                <c:pt idx="0">
                  <c:v>PRIMO ANNO</c:v>
                </c:pt>
                <c:pt idx="1">
                  <c:v>SECONDO ANNO</c:v>
                </c:pt>
                <c:pt idx="2">
                  <c:v>TERZO ANNO IC</c:v>
                </c:pt>
                <c:pt idx="3">
                  <c:v>FC 1 ANNO</c:v>
                </c:pt>
                <c:pt idx="4">
                  <c:v>FC 2 ANNI</c:v>
                </c:pt>
                <c:pt idx="5">
                  <c:v>FC 3 ANNI</c:v>
                </c:pt>
                <c:pt idx="6">
                  <c:v>FC 4 ANNI</c:v>
                </c:pt>
                <c:pt idx="7">
                  <c:v>FC 5 ANNI</c:v>
                </c:pt>
                <c:pt idx="8">
                  <c:v>FC 6 ANNI</c:v>
                </c:pt>
                <c:pt idx="9">
                  <c:v>FC 7 ANNI</c:v>
                </c:pt>
              </c:strCache>
            </c:strRef>
          </c:cat>
          <c:val>
            <c:numRef>
              <c:f>'[1]STUDENTI AA 2022-23'!$L$35:$L$44</c:f>
              <c:numCache>
                <c:formatCode>General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39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DDA-46B2-9034-B27063AE1DF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7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 sz="1600"/>
              <a:t>MED2888-MANAGEMENT SANITARIO ED ECONOMIA SANITARIA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'17-'!$O$6:$O$19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'17-'!$P$6:$P$19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33-4C28-B464-BD026BB23C8D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'17-'!$O$27:$O$40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'17-'!$P$27:$P$40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33-4C28-B464-BD026BB23C8D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'17-'!$O$59:$O$72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'17-'!$P$59:$P$72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33-4C28-B464-BD026BB2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9208080"/>
        <c:axId val="269191024"/>
      </c:barChart>
      <c:catAx>
        <c:axId val="269208080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9191024"/>
        <c:crosses val="autoZero"/>
        <c:auto val="1"/>
        <c:lblAlgn val="ctr"/>
        <c:lblOffset val="100"/>
        <c:noMultiLvlLbl val="0"/>
      </c:catAx>
      <c:valAx>
        <c:axId val="2691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69208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antecedenti(56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'18-'!$O$14:$O$27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'18-'!$P$14:$P$27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8-4077-B3DD-E0A041259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966848"/>
        <c:axId val="2071963520"/>
      </c:barChart>
      <c:catAx>
        <c:axId val="207196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63520"/>
        <c:crosses val="autoZero"/>
        <c:auto val="1"/>
        <c:lblAlgn val="ctr"/>
        <c:lblOffset val="100"/>
        <c:noMultiLvlLbl val="0"/>
      </c:catAx>
      <c:valAx>
        <c:axId val="207196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</a:t>
            </a:r>
            <a:r>
              <a:rPr lang="it-IT" b="1" baseline="0">
                <a:solidFill>
                  <a:schemeClr val="tx1"/>
                </a:solidFill>
              </a:rPr>
              <a:t> 2020-21(26 STUDENTI)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'18-'!$O$66:$O$79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'18-'!$P$66:$P$79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C-4508-98A5-F107700F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867456"/>
        <c:axId val="78865376"/>
      </c:barChart>
      <c:catAx>
        <c:axId val="7886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8865376"/>
        <c:crosses val="autoZero"/>
        <c:auto val="1"/>
        <c:lblAlgn val="ctr"/>
        <c:lblOffset val="100"/>
        <c:noMultiLvlLbl val="0"/>
      </c:catAx>
      <c:valAx>
        <c:axId val="7886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88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AA 2021-22(44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'18-'!$O$95:$O$108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'18-'!$P$95:$P$108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11</c:v>
                </c:pt>
                <c:pt idx="11">
                  <c:v>3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B-42E4-8436-452335D55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38608"/>
        <c:axId val="81751504"/>
      </c:barChart>
      <c:catAx>
        <c:axId val="8173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751504"/>
        <c:crosses val="autoZero"/>
        <c:auto val="1"/>
        <c:lblAlgn val="ctr"/>
        <c:lblOffset val="100"/>
        <c:noMultiLvlLbl val="0"/>
      </c:catAx>
      <c:valAx>
        <c:axId val="817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73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MED2875-MICROBIOLOGIA GENERALE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AA 2019-20 e ant.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'18-'!$O$14:$O$27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'18-'!$P$14:$P$27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3C1-425C-8F17-FFC9FCB64088}"/>
            </c:ext>
          </c:extLst>
        </c:ser>
        <c:ser>
          <c:idx val="2"/>
          <c:order val="1"/>
          <c:tx>
            <c:v>AA 2020-21</c:v>
          </c:tx>
          <c:spPr>
            <a:ln>
              <a:solidFill>
                <a:schemeClr val="accent6"/>
              </a:solidFill>
            </a:ln>
            <a:effectLst/>
          </c:spPr>
          <c:marker>
            <c:symbol val="none"/>
          </c:marker>
          <c:cat>
            <c:strRef>
              <c:f>'18-'!$O$66:$O$79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'18-'!$P$66:$P$79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3C1-425C-8F17-FFC9FCB64088}"/>
            </c:ext>
          </c:extLst>
        </c:ser>
        <c:ser>
          <c:idx val="0"/>
          <c:order val="2"/>
          <c:tx>
            <c:v>AA 2021-22</c:v>
          </c:tx>
          <c:spPr>
            <a:ln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strRef>
              <c:f>'18-'!$O$95:$O$108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'18-'!$P$95:$P$108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11</c:v>
                </c:pt>
                <c:pt idx="11">
                  <c:v>3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3C1-425C-8F17-FFC9FCB6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38608"/>
        <c:axId val="81751504"/>
      </c:lineChart>
      <c:catAx>
        <c:axId val="81738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1751504"/>
        <c:crosses val="autoZero"/>
        <c:auto val="1"/>
        <c:lblAlgn val="ctr"/>
        <c:lblOffset val="100"/>
        <c:noMultiLvlLbl val="0"/>
      </c:catAx>
      <c:valAx>
        <c:axId val="817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1738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antecedenti(23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'19-'!$P$5:$P$18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'19-'!$Q$5:$Q$18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6-4742-B1C4-1A3932887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357840"/>
        <c:axId val="875340368"/>
      </c:barChart>
      <c:catAx>
        <c:axId val="87535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340368"/>
        <c:crosses val="autoZero"/>
        <c:auto val="1"/>
        <c:lblAlgn val="ctr"/>
        <c:lblOffset val="100"/>
        <c:noMultiLvlLbl val="0"/>
      </c:catAx>
      <c:valAx>
        <c:axId val="8753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35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</a:t>
            </a:r>
            <a:r>
              <a:rPr lang="it-IT" b="1" baseline="0">
                <a:solidFill>
                  <a:schemeClr val="tx1"/>
                </a:solidFill>
              </a:rPr>
              <a:t> 2020-21(31 STUDENTI)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'19-'!$P$27:$P$40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'19-'!$Q$27:$Q$40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9-4D71-AC39-5B2652037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379888"/>
        <c:axId val="875384880"/>
      </c:barChart>
      <c:catAx>
        <c:axId val="87537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384880"/>
        <c:crosses val="autoZero"/>
        <c:auto val="1"/>
        <c:lblAlgn val="ctr"/>
        <c:lblOffset val="100"/>
        <c:noMultiLvlLbl val="0"/>
      </c:catAx>
      <c:valAx>
        <c:axId val="87538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37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>
                <a:solidFill>
                  <a:schemeClr val="tx1"/>
                </a:solidFill>
              </a:rPr>
              <a:t>AA 2021-22(24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'19-'!$P$59:$P$72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'19-'!$Q$59:$Q$72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6-41B9-B515-EF8EE7FE5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440208"/>
        <c:axId val="875421488"/>
      </c:barChart>
      <c:catAx>
        <c:axId val="87544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421488"/>
        <c:crosses val="autoZero"/>
        <c:auto val="1"/>
        <c:lblAlgn val="ctr"/>
        <c:lblOffset val="100"/>
        <c:noMultiLvlLbl val="0"/>
      </c:catAx>
      <c:valAx>
        <c:axId val="8754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44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/>
              <a:t>MED2885-MICROBIOLOGIA SPECIALE E TECNICHE DIAGNOSTICHE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ant.</c:v>
          </c:tx>
          <c:spPr>
            <a:solidFill>
              <a:schemeClr val="accent4"/>
            </a:solidFill>
          </c:spPr>
          <c:invertIfNegative val="0"/>
          <c:cat>
            <c:strRef>
              <c:f>'19-'!$P$5:$P$18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'19-'!$Q$5:$Q$18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FE-4F33-9016-D99DCC15DE50}"/>
            </c:ext>
          </c:extLst>
        </c:ser>
        <c:ser>
          <c:idx val="2"/>
          <c:order val="1"/>
          <c:tx>
            <c:v>AA 2020-21</c:v>
          </c:tx>
          <c:spPr>
            <a:solidFill>
              <a:schemeClr val="accent6"/>
            </a:solidFill>
            <a:effectLst/>
          </c:spPr>
          <c:invertIfNegative val="0"/>
          <c:cat>
            <c:strRef>
              <c:f>'19-'!$P$27:$P$40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'19-'!$Q$27:$Q$40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FE-4F33-9016-D99DCC15DE50}"/>
            </c:ext>
          </c:extLst>
        </c:ser>
        <c:ser>
          <c:idx val="0"/>
          <c:order val="2"/>
          <c:tx>
            <c:v>AA 2021-22</c:v>
          </c:tx>
          <c:spPr>
            <a:solidFill>
              <a:schemeClr val="accent1"/>
            </a:solidFill>
            <a:effectLst/>
          </c:spPr>
          <c:invertIfNegative val="0"/>
          <c:cat>
            <c:strRef>
              <c:f>'19-'!$P$59:$P$72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'19-'!$Q$59:$Q$72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FE-4F33-9016-D99DCC15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5440208"/>
        <c:axId val="875421488"/>
      </c:barChart>
      <c:catAx>
        <c:axId val="87544020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75421488"/>
        <c:crosses val="autoZero"/>
        <c:auto val="1"/>
        <c:lblAlgn val="ctr"/>
        <c:lblOffset val="100"/>
        <c:noMultiLvlLbl val="0"/>
      </c:catAx>
      <c:valAx>
        <c:axId val="8754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75440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antecedenti(60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'20-'!$P$11:$P$24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'20-'!$Q$11:$Q$24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1-48C4-90C6-09D6CF83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842368"/>
        <c:axId val="214868160"/>
      </c:barChart>
      <c:catAx>
        <c:axId val="21484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4868160"/>
        <c:crosses val="autoZero"/>
        <c:auto val="1"/>
        <c:lblAlgn val="ctr"/>
        <c:lblOffset val="100"/>
        <c:noMultiLvlLbl val="0"/>
      </c:catAx>
      <c:valAx>
        <c:axId val="2148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484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800" b="1" i="0" baseline="0">
                <a:effectLst/>
              </a:rPr>
              <a:t>DISTRIBUZIONE FC AA 2022/23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'[1]STUDENTI AA 2022-23'!$M$18:$M$24</c:f>
              <c:strCache>
                <c:ptCount val="7"/>
                <c:pt idx="0">
                  <c:v>FC 1 ANNO</c:v>
                </c:pt>
                <c:pt idx="1">
                  <c:v>FC 2 ANNI</c:v>
                </c:pt>
                <c:pt idx="2">
                  <c:v>FC 3 ANNI</c:v>
                </c:pt>
                <c:pt idx="3">
                  <c:v>FC 4 ANNI</c:v>
                </c:pt>
                <c:pt idx="4">
                  <c:v>FC 5 ANNI</c:v>
                </c:pt>
                <c:pt idx="5">
                  <c:v>FC 6 ANNI</c:v>
                </c:pt>
                <c:pt idx="6">
                  <c:v>FC 7 ANNI</c:v>
                </c:pt>
              </c:strCache>
            </c:strRef>
          </c:cat>
          <c:val>
            <c:numRef>
              <c:f>'[1]STUDENTI AA 2022-23'!$N$18:$N$24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AAA-8369-EA64C6B03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8736351"/>
        <c:axId val="1328677503"/>
      </c:barChart>
      <c:catAx>
        <c:axId val="1348736351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7503"/>
        <c:crosses val="autoZero"/>
        <c:auto val="1"/>
        <c:lblAlgn val="ctr"/>
        <c:lblOffset val="100"/>
        <c:noMultiLvlLbl val="0"/>
      </c:catAx>
      <c:valAx>
        <c:axId val="132867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873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2020-21(24 STUDENTI)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'20-'!$P$64:$P$77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'20-'!$Q$64:$Q$77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B20-9873-CCDED1B2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728496"/>
        <c:axId val="619726832"/>
      </c:barChart>
      <c:catAx>
        <c:axId val="61972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726832"/>
        <c:crosses val="autoZero"/>
        <c:auto val="1"/>
        <c:lblAlgn val="ctr"/>
        <c:lblOffset val="100"/>
        <c:noMultiLvlLbl val="0"/>
      </c:catAx>
      <c:valAx>
        <c:axId val="6197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7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AA 2021-22(42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'20-'!$P$101:$P$114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'20-'!$Q$101:$Q$114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4-499A-A962-04BDB507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384544"/>
        <c:axId val="870404096"/>
      </c:barChart>
      <c:catAx>
        <c:axId val="87038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0404096"/>
        <c:crosses val="autoZero"/>
        <c:auto val="1"/>
        <c:lblAlgn val="ctr"/>
        <c:lblOffset val="100"/>
        <c:noMultiLvlLbl val="0"/>
      </c:catAx>
      <c:valAx>
        <c:axId val="8704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03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it-IT" sz="1600"/>
              <a:t>MED3427-PATOLOGIA GENERALE CLINICA E IMMUNOLOGIA</a:t>
            </a:r>
          </a:p>
        </c:rich>
      </c:tx>
      <c:layout>
        <c:manualLayout>
          <c:xMode val="edge"/>
          <c:yMode val="edge"/>
          <c:x val="0.12799637377811823"/>
          <c:y val="8.627451690799377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AA 2019-20 e antec.</c:v>
          </c:tx>
          <c:spPr>
            <a:solidFill>
              <a:srgbClr val="FFC000"/>
            </a:solidFill>
          </c:spPr>
          <c:invertIfNegative val="0"/>
          <c:cat>
            <c:strRef>
              <c:f>'20-'!$P$11:$P$24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'20-'!$Q$11:$Q$24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82-43C4-9B7B-C804E8E7A248}"/>
            </c:ext>
          </c:extLst>
        </c:ser>
        <c:ser>
          <c:idx val="2"/>
          <c:order val="1"/>
          <c:tx>
            <c:v>AA 2020-21</c:v>
          </c:tx>
          <c:spPr>
            <a:solidFill>
              <a:srgbClr val="00B050"/>
            </a:solidFill>
            <a:effectLst/>
          </c:spPr>
          <c:invertIfNegative val="0"/>
          <c:cat>
            <c:strRef>
              <c:f>'20-'!$P$64:$P$77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'20-'!$Q$64:$Q$77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82-43C4-9B7B-C804E8E7A248}"/>
            </c:ext>
          </c:extLst>
        </c:ser>
        <c:ser>
          <c:idx val="0"/>
          <c:order val="2"/>
          <c:tx>
            <c:v>AA 2021-22</c:v>
          </c:tx>
          <c:spPr>
            <a:solidFill>
              <a:srgbClr val="00B0F0"/>
            </a:solidFill>
            <a:effectLst/>
          </c:spPr>
          <c:invertIfNegative val="0"/>
          <c:cat>
            <c:strRef>
              <c:f>'20-'!$P$101:$P$114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'20-'!$Q$101:$Q$114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82-43C4-9B7B-C804E8E7A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84544"/>
        <c:axId val="870404096"/>
      </c:barChart>
      <c:catAx>
        <c:axId val="87038454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70404096"/>
        <c:crosses val="autoZero"/>
        <c:auto val="1"/>
        <c:lblAlgn val="ctr"/>
        <c:lblOffset val="100"/>
        <c:noMultiLvlLbl val="0"/>
      </c:catAx>
      <c:valAx>
        <c:axId val="8704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70384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</a:t>
            </a:r>
            <a:r>
              <a:rPr lang="it-IT" b="1" baseline="0"/>
              <a:t> 2019-20 e antecedenti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'21'!$O$9:$O$22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'21'!$P$9:$P$22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B-439F-8B06-4EB092EDE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822816"/>
        <c:axId val="214811168"/>
      </c:barChart>
      <c:catAx>
        <c:axId val="21482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4811168"/>
        <c:crosses val="autoZero"/>
        <c:auto val="1"/>
        <c:lblAlgn val="ctr"/>
        <c:lblOffset val="100"/>
        <c:noMultiLvlLbl val="0"/>
      </c:catAx>
      <c:valAx>
        <c:axId val="21481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482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'21'!$O$34:$O$47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'21'!$P$34:$P$47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9-4522-B78E-22C86404C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765520"/>
        <c:axId val="619817520"/>
      </c:barChart>
      <c:catAx>
        <c:axId val="61976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817520"/>
        <c:crosses val="autoZero"/>
        <c:auto val="1"/>
        <c:lblAlgn val="ctr"/>
        <c:lblOffset val="100"/>
        <c:noMultiLvlLbl val="0"/>
      </c:catAx>
      <c:valAx>
        <c:axId val="61981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76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'21'!$O$59:$O$72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'21'!$P$59:$P$72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C-423A-A884-44DB30F4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399104"/>
        <c:axId val="870416160"/>
      </c:barChart>
      <c:catAx>
        <c:axId val="87039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0416160"/>
        <c:crosses val="autoZero"/>
        <c:auto val="1"/>
        <c:lblAlgn val="ctr"/>
        <c:lblOffset val="100"/>
        <c:noMultiLvlLbl val="0"/>
      </c:catAx>
      <c:valAx>
        <c:axId val="8704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039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MED2889-TECNICHE DI DIAGNOSI DELLE MALATTIE GENETICHE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2019-20 e ant.</c:v>
          </c:tx>
          <c:spPr>
            <a:solidFill>
              <a:srgbClr val="FFC000"/>
            </a:solidFill>
          </c:spPr>
          <c:invertIfNegative val="0"/>
          <c:cat>
            <c:strRef>
              <c:f>'21'!$O$9:$O$22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'21'!$P$9:$P$22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CA-46B3-8E3B-42C56246F279}"/>
            </c:ext>
          </c:extLst>
        </c:ser>
        <c:ser>
          <c:idx val="2"/>
          <c:order val="1"/>
          <c:tx>
            <c:v>2020-21</c:v>
          </c:tx>
          <c:spPr>
            <a:solidFill>
              <a:srgbClr val="92D050"/>
            </a:solidFill>
            <a:effectLst/>
          </c:spPr>
          <c:invertIfNegative val="0"/>
          <c:cat>
            <c:strRef>
              <c:f>'21'!$O$34:$O$47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'21'!$P$34:$P$47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CA-46B3-8E3B-42C56246F279}"/>
            </c:ext>
          </c:extLst>
        </c:ser>
        <c:ser>
          <c:idx val="0"/>
          <c:order val="2"/>
          <c:tx>
            <c:v>2021-22</c:v>
          </c:tx>
          <c:spPr>
            <a:solidFill>
              <a:srgbClr val="0070C0"/>
            </a:solidFill>
            <a:effectLst/>
          </c:spPr>
          <c:invertIfNegative val="0"/>
          <c:cat>
            <c:strRef>
              <c:f>'21'!$O$59:$O$72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'21'!$P$59:$P$72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CA-46B3-8E3B-42C56246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99104"/>
        <c:axId val="870416160"/>
      </c:barChart>
      <c:catAx>
        <c:axId val="87039910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0416160"/>
        <c:crosses val="autoZero"/>
        <c:auto val="1"/>
        <c:lblAlgn val="ctr"/>
        <c:lblOffset val="100"/>
        <c:noMultiLvlLbl val="0"/>
      </c:catAx>
      <c:valAx>
        <c:axId val="8704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0399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  <c:extLst/>
  </c:chart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b="1"/>
              <a:t>AA 2019-20 e antecedenti (58 STUDENTI)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'1'!$I$42:$I$55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30 e lode</c:v>
                </c:pt>
              </c:strCache>
            </c:strRef>
          </c:cat>
          <c:val>
            <c:numRef>
              <c:f>'1'!$J$42:$J$55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0-4EE8-AC03-DF549446D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963936"/>
        <c:axId val="2071969760"/>
      </c:barChart>
      <c:catAx>
        <c:axId val="207196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69760"/>
        <c:crosses val="autoZero"/>
        <c:auto val="1"/>
        <c:lblAlgn val="ctr"/>
        <c:lblOffset val="100"/>
        <c:noMultiLvlLbl val="0"/>
      </c:catAx>
      <c:valAx>
        <c:axId val="207196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19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4" Type="http://schemas.openxmlformats.org/officeDocument/2006/relationships/chart" Target="../charts/chart5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4" Type="http://schemas.openxmlformats.org/officeDocument/2006/relationships/chart" Target="../charts/chart6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4" Type="http://schemas.openxmlformats.org/officeDocument/2006/relationships/chart" Target="../charts/chart7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4" Type="http://schemas.openxmlformats.org/officeDocument/2006/relationships/chart" Target="../charts/chart7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4" Type="http://schemas.openxmlformats.org/officeDocument/2006/relationships/chart" Target="../charts/chart8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4" Type="http://schemas.openxmlformats.org/officeDocument/2006/relationships/chart" Target="../charts/chart8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415254</xdr:colOff>
      <xdr:row>27</xdr:row>
      <xdr:rowOff>44577</xdr:rowOff>
    </xdr:from>
    <xdr:to>
      <xdr:col>21</xdr:col>
      <xdr:colOff>273326</xdr:colOff>
      <xdr:row>50</xdr:row>
      <xdr:rowOff>66260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DB76EF-C629-427F-AF12-E3D9AC3A2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459441</xdr:colOff>
      <xdr:row>5</xdr:row>
      <xdr:rowOff>45943</xdr:rowOff>
    </xdr:from>
    <xdr:to>
      <xdr:col>21</xdr:col>
      <xdr:colOff>281608</xdr:colOff>
      <xdr:row>25</xdr:row>
      <xdr:rowOff>132521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8F6B605-DE70-4B3B-83F9-A8E444BAD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286844</xdr:colOff>
      <xdr:row>68</xdr:row>
      <xdr:rowOff>111453</xdr:rowOff>
    </xdr:from>
    <xdr:to>
      <xdr:col>24</xdr:col>
      <xdr:colOff>567120</xdr:colOff>
      <xdr:row>83</xdr:row>
      <xdr:rowOff>58463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1C49DED-82E3-296A-A1D8-0DB81C3C5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427858</xdr:colOff>
      <xdr:row>48</xdr:row>
      <xdr:rowOff>2847</xdr:rowOff>
    </xdr:from>
    <xdr:to>
      <xdr:col>25</xdr:col>
      <xdr:colOff>98534</xdr:colOff>
      <xdr:row>62</xdr:row>
      <xdr:rowOff>144737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382A4D9-59FF-00BF-7D63-1FBC49B97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42560</xdr:colOff>
      <xdr:row>28</xdr:row>
      <xdr:rowOff>117119</xdr:rowOff>
    </xdr:from>
    <xdr:to>
      <xdr:col>24</xdr:col>
      <xdr:colOff>320455</xdr:colOff>
      <xdr:row>43</xdr:row>
      <xdr:rowOff>68508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1C34C0B-4EAE-DB89-790F-8384C2ABE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533400</xdr:colOff>
      <xdr:row>2</xdr:row>
      <xdr:rowOff>38100</xdr:rowOff>
    </xdr:from>
    <xdr:to>
      <xdr:col>30</xdr:col>
      <xdr:colOff>238125</xdr:colOff>
      <xdr:row>26</xdr:row>
      <xdr:rowOff>178594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7E91F4B-A653-465A-A766-E4C89F1E8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134900</xdr:colOff>
      <xdr:row>72</xdr:row>
      <xdr:rowOff>3706</xdr:rowOff>
    </xdr:from>
    <xdr:to>
      <xdr:col>25</xdr:col>
      <xdr:colOff>336606</xdr:colOff>
      <xdr:row>91</xdr:row>
      <xdr:rowOff>6636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4BCF81-B655-7D2A-94ED-3295D233C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87189</xdr:colOff>
      <xdr:row>116</xdr:row>
      <xdr:rowOff>101069</xdr:rowOff>
    </xdr:from>
    <xdr:to>
      <xdr:col>25</xdr:col>
      <xdr:colOff>288895</xdr:colOff>
      <xdr:row>135</xdr:row>
      <xdr:rowOff>103999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A47C532-069B-59BB-0B5C-B03E50664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543484</xdr:colOff>
      <xdr:row>153</xdr:row>
      <xdr:rowOff>17930</xdr:rowOff>
    </xdr:from>
    <xdr:to>
      <xdr:col>25</xdr:col>
      <xdr:colOff>140072</xdr:colOff>
      <xdr:row>168</xdr:row>
      <xdr:rowOff>116542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21A2F9F-3497-3707-7BF0-823DF2F30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216358</xdr:colOff>
      <xdr:row>1</xdr:row>
      <xdr:rowOff>121110</xdr:rowOff>
    </xdr:from>
    <xdr:to>
      <xdr:col>34</xdr:col>
      <xdr:colOff>358588</xdr:colOff>
      <xdr:row>40</xdr:row>
      <xdr:rowOff>100853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635CB41-86EF-67DA-4521-546538580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173753</xdr:colOff>
      <xdr:row>85</xdr:row>
      <xdr:rowOff>130419</xdr:rowOff>
    </xdr:from>
    <xdr:to>
      <xdr:col>24</xdr:col>
      <xdr:colOff>496137</xdr:colOff>
      <xdr:row>100</xdr:row>
      <xdr:rowOff>47520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2E5E60-F241-C352-D691-C299CC8C5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79549</xdr:colOff>
      <xdr:row>60</xdr:row>
      <xdr:rowOff>151353</xdr:rowOff>
    </xdr:from>
    <xdr:to>
      <xdr:col>25</xdr:col>
      <xdr:colOff>605116</xdr:colOff>
      <xdr:row>76</xdr:row>
      <xdr:rowOff>156883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26EBFB4-A612-6637-29EA-5D96E6C5F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221063</xdr:colOff>
      <xdr:row>40</xdr:row>
      <xdr:rowOff>92319</xdr:rowOff>
    </xdr:from>
    <xdr:to>
      <xdr:col>25</xdr:col>
      <xdr:colOff>582704</xdr:colOff>
      <xdr:row>56</xdr:row>
      <xdr:rowOff>168089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DBD07E0-63E2-3D40-3FE2-569A6ADE1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84352</xdr:colOff>
      <xdr:row>1</xdr:row>
      <xdr:rowOff>143866</xdr:rowOff>
    </xdr:from>
    <xdr:to>
      <xdr:col>32</xdr:col>
      <xdr:colOff>347383</xdr:colOff>
      <xdr:row>30</xdr:row>
      <xdr:rowOff>78441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91FA4FA-7B1A-65D5-1BD9-6F9F80E57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50426</xdr:colOff>
      <xdr:row>73</xdr:row>
      <xdr:rowOff>51547</xdr:rowOff>
    </xdr:from>
    <xdr:to>
      <xdr:col>25</xdr:col>
      <xdr:colOff>386602</xdr:colOff>
      <xdr:row>92</xdr:row>
      <xdr:rowOff>35859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9EF0FAC-6B6F-CD00-4488-E56D3F838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5603</xdr:colOff>
      <xdr:row>102</xdr:row>
      <xdr:rowOff>29135</xdr:rowOff>
    </xdr:from>
    <xdr:to>
      <xdr:col>26</xdr:col>
      <xdr:colOff>0</xdr:colOff>
      <xdr:row>118</xdr:row>
      <xdr:rowOff>15688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5D3CC2-4B0A-771C-B15B-37D9DE902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61631</xdr:colOff>
      <xdr:row>142</xdr:row>
      <xdr:rowOff>62753</xdr:rowOff>
    </xdr:from>
    <xdr:to>
      <xdr:col>26</xdr:col>
      <xdr:colOff>0</xdr:colOff>
      <xdr:row>157</xdr:row>
      <xdr:rowOff>138953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4A89C02-0951-5E6C-306A-B6F19DCBB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222998</xdr:colOff>
      <xdr:row>2</xdr:row>
      <xdr:rowOff>26893</xdr:rowOff>
    </xdr:from>
    <xdr:to>
      <xdr:col>34</xdr:col>
      <xdr:colOff>268942</xdr:colOff>
      <xdr:row>36</xdr:row>
      <xdr:rowOff>123265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773EF10-3642-DC81-FB22-0693CC801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118221</xdr:colOff>
      <xdr:row>2</xdr:row>
      <xdr:rowOff>66835</xdr:rowOff>
    </xdr:from>
    <xdr:to>
      <xdr:col>35</xdr:col>
      <xdr:colOff>123264</xdr:colOff>
      <xdr:row>36</xdr:row>
      <xdr:rowOff>15689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54AA271-4A47-AB62-D3F0-E4B7EEF68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551088</xdr:colOff>
      <xdr:row>100</xdr:row>
      <xdr:rowOff>96610</xdr:rowOff>
    </xdr:from>
    <xdr:to>
      <xdr:col>25</xdr:col>
      <xdr:colOff>224517</xdr:colOff>
      <xdr:row>119</xdr:row>
      <xdr:rowOff>42182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E5E6CA0-1F4B-F406-2125-59550972A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74838</xdr:colOff>
      <xdr:row>141</xdr:row>
      <xdr:rowOff>23131</xdr:rowOff>
    </xdr:from>
    <xdr:to>
      <xdr:col>25</xdr:col>
      <xdr:colOff>360588</xdr:colOff>
      <xdr:row>157</xdr:row>
      <xdr:rowOff>17688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6B63CC2-9077-BDA5-E5B2-C129D3D4B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257174</xdr:colOff>
      <xdr:row>65</xdr:row>
      <xdr:rowOff>118382</xdr:rowOff>
    </xdr:from>
    <xdr:to>
      <xdr:col>25</xdr:col>
      <xdr:colOff>542924</xdr:colOff>
      <xdr:row>85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1442D66-6BD0-5331-9A1D-434A1881A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315515</xdr:colOff>
      <xdr:row>37</xdr:row>
      <xdr:rowOff>147637</xdr:rowOff>
    </xdr:from>
    <xdr:to>
      <xdr:col>29</xdr:col>
      <xdr:colOff>27384</xdr:colOff>
      <xdr:row>57</xdr:row>
      <xdr:rowOff>7143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AA0FA3A-B60F-1C07-964D-590C8F9A5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125015</xdr:colOff>
      <xdr:row>61</xdr:row>
      <xdr:rowOff>92869</xdr:rowOff>
    </xdr:from>
    <xdr:to>
      <xdr:col>28</xdr:col>
      <xdr:colOff>446484</xdr:colOff>
      <xdr:row>77</xdr:row>
      <xdr:rowOff>26194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25D0E1-B5EC-CE8E-7F11-1BFCBFC52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89296</xdr:colOff>
      <xdr:row>89</xdr:row>
      <xdr:rowOff>128588</xdr:rowOff>
    </xdr:from>
    <xdr:to>
      <xdr:col>28</xdr:col>
      <xdr:colOff>410765</xdr:colOff>
      <xdr:row>105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CF19779-640A-086A-A98C-B40AA15F1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506015</xdr:colOff>
      <xdr:row>4</xdr:row>
      <xdr:rowOff>71436</xdr:rowOff>
    </xdr:from>
    <xdr:to>
      <xdr:col>34</xdr:col>
      <xdr:colOff>304800</xdr:colOff>
      <xdr:row>34</xdr:row>
      <xdr:rowOff>114299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FA99039-AB94-671D-C358-27FCE56E4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3</xdr:row>
      <xdr:rowOff>142875</xdr:rowOff>
    </xdr:from>
    <xdr:to>
      <xdr:col>25</xdr:col>
      <xdr:colOff>552450</xdr:colOff>
      <xdr:row>18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5B623DE-F3DF-6C0F-E635-B55C8152C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61</xdr:row>
      <xdr:rowOff>47625</xdr:rowOff>
    </xdr:from>
    <xdr:to>
      <xdr:col>24</xdr:col>
      <xdr:colOff>523875</xdr:colOff>
      <xdr:row>80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64D284-4A58-EC62-00BC-99B8F61058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333375</xdr:colOff>
      <xdr:row>92</xdr:row>
      <xdr:rowOff>123825</xdr:rowOff>
    </xdr:from>
    <xdr:to>
      <xdr:col>25</xdr:col>
      <xdr:colOff>28575</xdr:colOff>
      <xdr:row>108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B523E66-57C5-C0A8-CF6A-051CAAD78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428625</xdr:colOff>
      <xdr:row>128</xdr:row>
      <xdr:rowOff>47625</xdr:rowOff>
    </xdr:from>
    <xdr:to>
      <xdr:col>24</xdr:col>
      <xdr:colOff>123825</xdr:colOff>
      <xdr:row>144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3D50619-8853-0516-5895-03FFB2C41F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123824</xdr:colOff>
      <xdr:row>1</xdr:row>
      <xdr:rowOff>66675</xdr:rowOff>
    </xdr:from>
    <xdr:to>
      <xdr:col>33</xdr:col>
      <xdr:colOff>247650</xdr:colOff>
      <xdr:row>34</xdr:row>
      <xdr:rowOff>9526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F6F56FB-2128-0B4B-A994-358DA2829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504825</xdr:colOff>
      <xdr:row>39</xdr:row>
      <xdr:rowOff>66675</xdr:rowOff>
    </xdr:from>
    <xdr:to>
      <xdr:col>25</xdr:col>
      <xdr:colOff>200025</xdr:colOff>
      <xdr:row>55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260699-A79A-0CFC-0B62-97654BC7CA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476250</xdr:colOff>
      <xdr:row>60</xdr:row>
      <xdr:rowOff>19050</xdr:rowOff>
    </xdr:from>
    <xdr:to>
      <xdr:col>25</xdr:col>
      <xdr:colOff>171450</xdr:colOff>
      <xdr:row>79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73532F-21D1-CA06-E180-4247FAB78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400050</xdr:colOff>
      <xdr:row>83</xdr:row>
      <xdr:rowOff>152400</xdr:rowOff>
    </xdr:from>
    <xdr:to>
      <xdr:col>25</xdr:col>
      <xdr:colOff>95250</xdr:colOff>
      <xdr:row>99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9D274A9-0FA4-40B9-A770-578B71018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114299</xdr:colOff>
      <xdr:row>1</xdr:row>
      <xdr:rowOff>57150</xdr:rowOff>
    </xdr:from>
    <xdr:to>
      <xdr:col>30</xdr:col>
      <xdr:colOff>247650</xdr:colOff>
      <xdr:row>32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FB3B678-1053-2782-0AC0-7D1B20525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296956</xdr:colOff>
      <xdr:row>64</xdr:row>
      <xdr:rowOff>26894</xdr:rowOff>
    </xdr:from>
    <xdr:to>
      <xdr:col>25</xdr:col>
      <xdr:colOff>28015</xdr:colOff>
      <xdr:row>82</xdr:row>
      <xdr:rowOff>143435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200E3AF-0B82-3FED-DF44-26E4257ED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285749</xdr:colOff>
      <xdr:row>88</xdr:row>
      <xdr:rowOff>29135</xdr:rowOff>
    </xdr:from>
    <xdr:to>
      <xdr:col>25</xdr:col>
      <xdr:colOff>16808</xdr:colOff>
      <xdr:row>103</xdr:row>
      <xdr:rowOff>127747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D1F5AE-77F0-1141-53C4-84813186E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240926</xdr:colOff>
      <xdr:row>112</xdr:row>
      <xdr:rowOff>6722</xdr:rowOff>
    </xdr:from>
    <xdr:to>
      <xdr:col>24</xdr:col>
      <xdr:colOff>577103</xdr:colOff>
      <xdr:row>129</xdr:row>
      <xdr:rowOff>82922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8B86A9-1516-665F-C591-D03C71420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70597</xdr:colOff>
      <xdr:row>0</xdr:row>
      <xdr:rowOff>147917</xdr:rowOff>
    </xdr:from>
    <xdr:to>
      <xdr:col>35</xdr:col>
      <xdr:colOff>403412</xdr:colOff>
      <xdr:row>41</xdr:row>
      <xdr:rowOff>44824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F475D2F-8E5A-135A-6A30-96B157458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285749</xdr:colOff>
      <xdr:row>5</xdr:row>
      <xdr:rowOff>23812</xdr:rowOff>
    </xdr:from>
    <xdr:to>
      <xdr:col>27</xdr:col>
      <xdr:colOff>438151</xdr:colOff>
      <xdr:row>20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074AD8-9929-1CBF-201D-6A0AD7746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285749</xdr:colOff>
      <xdr:row>21</xdr:row>
      <xdr:rowOff>52386</xdr:rowOff>
    </xdr:from>
    <xdr:to>
      <xdr:col>27</xdr:col>
      <xdr:colOff>428624</xdr:colOff>
      <xdr:row>36</xdr:row>
      <xdr:rowOff>161924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25957B-7EDC-4F18-2938-3A0F10FD6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1171575</xdr:colOff>
      <xdr:row>9</xdr:row>
      <xdr:rowOff>161925</xdr:rowOff>
    </xdr:from>
    <xdr:to>
      <xdr:col>14</xdr:col>
      <xdr:colOff>400050</xdr:colOff>
      <xdr:row>24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86C6FC-91EE-B65A-EA26-1E03AE938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452437</xdr:colOff>
      <xdr:row>26</xdr:row>
      <xdr:rowOff>104776</xdr:rowOff>
    </xdr:from>
    <xdr:to>
      <xdr:col>25</xdr:col>
      <xdr:colOff>598714</xdr:colOff>
      <xdr:row>42</xdr:row>
      <xdr:rowOff>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EB0081-B41F-F2B2-AD87-4F36BB0AA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300038</xdr:colOff>
      <xdr:row>44</xdr:row>
      <xdr:rowOff>104775</xdr:rowOff>
    </xdr:from>
    <xdr:to>
      <xdr:col>26</xdr:col>
      <xdr:colOff>13607</xdr:colOff>
      <xdr:row>63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B2B632C-9FF1-E82B-1ACF-93A87DCA6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328612</xdr:colOff>
      <xdr:row>65</xdr:row>
      <xdr:rowOff>52387</xdr:rowOff>
    </xdr:from>
    <xdr:to>
      <xdr:col>25</xdr:col>
      <xdr:colOff>23812</xdr:colOff>
      <xdr:row>82</xdr:row>
      <xdr:rowOff>100012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9DEAFA-86B4-CDF2-55E6-EECE13445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142874</xdr:colOff>
      <xdr:row>1</xdr:row>
      <xdr:rowOff>0</xdr:rowOff>
    </xdr:from>
    <xdr:to>
      <xdr:col>28</xdr:col>
      <xdr:colOff>598713</xdr:colOff>
      <xdr:row>22</xdr:row>
      <xdr:rowOff>47625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CAC19F2-223F-49C3-8FFA-68EFAA52A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557891</xdr:colOff>
      <xdr:row>32</xdr:row>
      <xdr:rowOff>12926</xdr:rowOff>
    </xdr:from>
    <xdr:to>
      <xdr:col>24</xdr:col>
      <xdr:colOff>224516</xdr:colOff>
      <xdr:row>52</xdr:row>
      <xdr:rowOff>75519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FC3A610-C3AC-E615-BE42-0A63D81FF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319767</xdr:colOff>
      <xdr:row>62</xdr:row>
      <xdr:rowOff>118382</xdr:rowOff>
    </xdr:from>
    <xdr:to>
      <xdr:col>23</xdr:col>
      <xdr:colOff>605517</xdr:colOff>
      <xdr:row>78</xdr:row>
      <xdr:rowOff>112939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06E4BE6-1CDB-732C-3D5E-2CF584996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319767</xdr:colOff>
      <xdr:row>88</xdr:row>
      <xdr:rowOff>91168</xdr:rowOff>
    </xdr:from>
    <xdr:to>
      <xdr:col>23</xdr:col>
      <xdr:colOff>605517</xdr:colOff>
      <xdr:row>104</xdr:row>
      <xdr:rowOff>167368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5F681A0-CDD8-A5C6-2BC8-836A109B5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23812</xdr:colOff>
      <xdr:row>2</xdr:row>
      <xdr:rowOff>47625</xdr:rowOff>
    </xdr:from>
    <xdr:to>
      <xdr:col>29</xdr:col>
      <xdr:colOff>95249</xdr:colOff>
      <xdr:row>28</xdr:row>
      <xdr:rowOff>71437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BCC99E-BA01-4B23-A3D4-5630D6000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57151</xdr:colOff>
      <xdr:row>28</xdr:row>
      <xdr:rowOff>90488</xdr:rowOff>
    </xdr:from>
    <xdr:to>
      <xdr:col>25</xdr:col>
      <xdr:colOff>381001</xdr:colOff>
      <xdr:row>44</xdr:row>
      <xdr:rowOff>80963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59C31D-BC63-ACB9-A879-7C549DFDD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46</xdr:row>
      <xdr:rowOff>128587</xdr:rowOff>
    </xdr:from>
    <xdr:to>
      <xdr:col>25</xdr:col>
      <xdr:colOff>333375</xdr:colOff>
      <xdr:row>64</xdr:row>
      <xdr:rowOff>138112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235E71-F326-14D5-1EFF-FFE490EDD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</xdr:colOff>
      <xdr:row>66</xdr:row>
      <xdr:rowOff>76200</xdr:rowOff>
    </xdr:from>
    <xdr:to>
      <xdr:col>25</xdr:col>
      <xdr:colOff>328612</xdr:colOff>
      <xdr:row>83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4BD7272-E23C-BF4F-B126-9AE009802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142873</xdr:colOff>
      <xdr:row>1</xdr:row>
      <xdr:rowOff>119061</xdr:rowOff>
    </xdr:from>
    <xdr:to>
      <xdr:col>30</xdr:col>
      <xdr:colOff>452437</xdr:colOff>
      <xdr:row>26</xdr:row>
      <xdr:rowOff>23811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9A242C2-8618-4D7F-BFAC-7B2914A7A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407843</xdr:colOff>
      <xdr:row>35</xdr:row>
      <xdr:rowOff>47625</xdr:rowOff>
    </xdr:from>
    <xdr:to>
      <xdr:col>25</xdr:col>
      <xdr:colOff>103043</xdr:colOff>
      <xdr:row>54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EBD6EF8-AA45-279E-7A57-6BEEF20AD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62</xdr:row>
      <xdr:rowOff>114300</xdr:rowOff>
    </xdr:from>
    <xdr:to>
      <xdr:col>25</xdr:col>
      <xdr:colOff>142875</xdr:colOff>
      <xdr:row>78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17FE0E5-EED7-8643-8768-DC7FC19F9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428625</xdr:colOff>
      <xdr:row>99</xdr:row>
      <xdr:rowOff>133350</xdr:rowOff>
    </xdr:from>
    <xdr:to>
      <xdr:col>25</xdr:col>
      <xdr:colOff>123825</xdr:colOff>
      <xdr:row>115</xdr:row>
      <xdr:rowOff>38100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17E4EB5-5894-351A-2644-CC89A4F14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121227</xdr:colOff>
      <xdr:row>1</xdr:row>
      <xdr:rowOff>88323</xdr:rowOff>
    </xdr:from>
    <xdr:to>
      <xdr:col>30</xdr:col>
      <xdr:colOff>320386</xdr:colOff>
      <xdr:row>27</xdr:row>
      <xdr:rowOff>88323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AD411EB-9A99-44A3-944E-3426800D3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601755</xdr:colOff>
      <xdr:row>43</xdr:row>
      <xdr:rowOff>74518</xdr:rowOff>
    </xdr:from>
    <xdr:to>
      <xdr:col>24</xdr:col>
      <xdr:colOff>577663</xdr:colOff>
      <xdr:row>59</xdr:row>
      <xdr:rowOff>176492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5D6482-ED11-3DCD-AD16-A0F0E8D5C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15687</xdr:colOff>
      <xdr:row>61</xdr:row>
      <xdr:rowOff>11206</xdr:rowOff>
    </xdr:from>
    <xdr:to>
      <xdr:col>25</xdr:col>
      <xdr:colOff>6161</xdr:colOff>
      <xdr:row>76</xdr:row>
      <xdr:rowOff>135591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F18B557-1DA8-07EE-B9EA-60571045E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601754</xdr:colOff>
      <xdr:row>78</xdr:row>
      <xdr:rowOff>19610</xdr:rowOff>
    </xdr:from>
    <xdr:to>
      <xdr:col>24</xdr:col>
      <xdr:colOff>592230</xdr:colOff>
      <xdr:row>93</xdr:row>
      <xdr:rowOff>20171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EE41FAB-06F8-6001-6552-B63A0D4AD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163045</xdr:colOff>
      <xdr:row>0</xdr:row>
      <xdr:rowOff>154641</xdr:rowOff>
    </xdr:from>
    <xdr:to>
      <xdr:col>32</xdr:col>
      <xdr:colOff>515470</xdr:colOff>
      <xdr:row>36</xdr:row>
      <xdr:rowOff>168088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1C6D3BB-E588-4708-A8C9-AA97BF832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3</xdr:row>
      <xdr:rowOff>61912</xdr:rowOff>
    </xdr:from>
    <xdr:to>
      <xdr:col>24</xdr:col>
      <xdr:colOff>323850</xdr:colOff>
      <xdr:row>18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9A6A402-4064-3F53-7C13-CEF97297A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19</xdr:row>
      <xdr:rowOff>33337</xdr:rowOff>
    </xdr:from>
    <xdr:to>
      <xdr:col>24</xdr:col>
      <xdr:colOff>342900</xdr:colOff>
      <xdr:row>34</xdr:row>
      <xdr:rowOff>61912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ABCD95-C948-F567-BF05-537DB9127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9523</xdr:colOff>
      <xdr:row>5</xdr:row>
      <xdr:rowOff>142875</xdr:rowOff>
    </xdr:from>
    <xdr:to>
      <xdr:col>28</xdr:col>
      <xdr:colOff>19050</xdr:colOff>
      <xdr:row>27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F5E14E8-0C5B-8E99-6C89-8CF471CDE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</xdr:colOff>
      <xdr:row>32</xdr:row>
      <xdr:rowOff>9524</xdr:rowOff>
    </xdr:from>
    <xdr:to>
      <xdr:col>26</xdr:col>
      <xdr:colOff>342899</xdr:colOff>
      <xdr:row>53</xdr:row>
      <xdr:rowOff>9524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05EBE15-A721-417D-102F-CFAC817EF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895350</xdr:colOff>
      <xdr:row>41</xdr:row>
      <xdr:rowOff>95250</xdr:rowOff>
    </xdr:from>
    <xdr:to>
      <xdr:col>16</xdr:col>
      <xdr:colOff>504825</xdr:colOff>
      <xdr:row>56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DD9367-0194-D7DE-997D-04B79C433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895350</xdr:colOff>
      <xdr:row>69</xdr:row>
      <xdr:rowOff>28575</xdr:rowOff>
    </xdr:from>
    <xdr:to>
      <xdr:col>16</xdr:col>
      <xdr:colOff>514350</xdr:colOff>
      <xdr:row>84</xdr:row>
      <xdr:rowOff>57150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5FC6004-867B-3CED-1F73-7FDFEDB2F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895350</xdr:colOff>
      <xdr:row>97</xdr:row>
      <xdr:rowOff>57150</xdr:rowOff>
    </xdr:from>
    <xdr:to>
      <xdr:col>16</xdr:col>
      <xdr:colOff>519113</xdr:colOff>
      <xdr:row>112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6672A16-70B4-8AC9-35DB-F217EF7CE0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156882</xdr:colOff>
      <xdr:row>6</xdr:row>
      <xdr:rowOff>76200</xdr:rowOff>
    </xdr:from>
    <xdr:to>
      <xdr:col>19</xdr:col>
      <xdr:colOff>78442</xdr:colOff>
      <xdr:row>29</xdr:row>
      <xdr:rowOff>76200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ECA260-4096-4CCE-8C7F-83EC7283C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496660</xdr:colOff>
      <xdr:row>30</xdr:row>
      <xdr:rowOff>121783</xdr:rowOff>
    </xdr:from>
    <xdr:to>
      <xdr:col>23</xdr:col>
      <xdr:colOff>6803</xdr:colOff>
      <xdr:row>46</xdr:row>
      <xdr:rowOff>34697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61425B5-BC31-1F9A-9F34-137935DBC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34018</xdr:colOff>
      <xdr:row>50</xdr:row>
      <xdr:rowOff>152399</xdr:rowOff>
    </xdr:from>
    <xdr:to>
      <xdr:col>23</xdr:col>
      <xdr:colOff>149679</xdr:colOff>
      <xdr:row>66</xdr:row>
      <xdr:rowOff>51706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B17179D-1DA2-24EB-FB7F-38B5B369E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20409</xdr:colOff>
      <xdr:row>68</xdr:row>
      <xdr:rowOff>77559</xdr:rowOff>
    </xdr:from>
    <xdr:to>
      <xdr:col>23</xdr:col>
      <xdr:colOff>129266</xdr:colOff>
      <xdr:row>83</xdr:row>
      <xdr:rowOff>167367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5C37ABB-B54F-5934-91A9-5B85FE5BB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452437</xdr:colOff>
      <xdr:row>3</xdr:row>
      <xdr:rowOff>163886</xdr:rowOff>
    </xdr:from>
    <xdr:to>
      <xdr:col>27</xdr:col>
      <xdr:colOff>549088</xdr:colOff>
      <xdr:row>27</xdr:row>
      <xdr:rowOff>140074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756C348-7A2B-42A3-8982-99896B0B7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455838</xdr:colOff>
      <xdr:row>92</xdr:row>
      <xdr:rowOff>159203</xdr:rowOff>
    </xdr:from>
    <xdr:to>
      <xdr:col>23</xdr:col>
      <xdr:colOff>129267</xdr:colOff>
      <xdr:row>108</xdr:row>
      <xdr:rowOff>72117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391F9C-B77E-FC15-8058-55005C4FC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455838</xdr:colOff>
      <xdr:row>118</xdr:row>
      <xdr:rowOff>159203</xdr:rowOff>
    </xdr:from>
    <xdr:to>
      <xdr:col>23</xdr:col>
      <xdr:colOff>129267</xdr:colOff>
      <xdr:row>134</xdr:row>
      <xdr:rowOff>72117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5F932EF-8D0E-2E4F-4074-67EDF8C52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455838</xdr:colOff>
      <xdr:row>139</xdr:row>
      <xdr:rowOff>159203</xdr:rowOff>
    </xdr:from>
    <xdr:to>
      <xdr:col>23</xdr:col>
      <xdr:colOff>129267</xdr:colOff>
      <xdr:row>155</xdr:row>
      <xdr:rowOff>72117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3C1190B-D757-8406-60C4-866151DF1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445435</xdr:colOff>
      <xdr:row>4</xdr:row>
      <xdr:rowOff>142875</xdr:rowOff>
    </xdr:from>
    <xdr:to>
      <xdr:col>30</xdr:col>
      <xdr:colOff>64433</xdr:colOff>
      <xdr:row>34</xdr:row>
      <xdr:rowOff>166687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1404C7F-EC17-4EF7-88A6-D83908829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114299</xdr:colOff>
      <xdr:row>75</xdr:row>
      <xdr:rowOff>38099</xdr:rowOff>
    </xdr:from>
    <xdr:to>
      <xdr:col>21</xdr:col>
      <xdr:colOff>1015999</xdr:colOff>
      <xdr:row>90</xdr:row>
      <xdr:rowOff>126999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D52714D-83F4-15CD-21C6-081255DB7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209549</xdr:colOff>
      <xdr:row>101</xdr:row>
      <xdr:rowOff>133349</xdr:rowOff>
    </xdr:from>
    <xdr:to>
      <xdr:col>21</xdr:col>
      <xdr:colOff>1111249</xdr:colOff>
      <xdr:row>117</xdr:row>
      <xdr:rowOff>31749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3F8ABDD-385E-6168-5D0A-6F4AE2330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209549</xdr:colOff>
      <xdr:row>146</xdr:row>
      <xdr:rowOff>133349</xdr:rowOff>
    </xdr:from>
    <xdr:to>
      <xdr:col>21</xdr:col>
      <xdr:colOff>1111249</xdr:colOff>
      <xdr:row>162</xdr:row>
      <xdr:rowOff>31749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296A5B0-59E2-4207-2A4C-01839A25A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209549</xdr:colOff>
      <xdr:row>3</xdr:row>
      <xdr:rowOff>49306</xdr:rowOff>
    </xdr:from>
    <xdr:to>
      <xdr:col>31</xdr:col>
      <xdr:colOff>95250</xdr:colOff>
      <xdr:row>34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9069B30-DA80-FCCC-C672-53EE9B9A8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78442</xdr:colOff>
      <xdr:row>101</xdr:row>
      <xdr:rowOff>48898</xdr:rowOff>
    </xdr:from>
    <xdr:to>
      <xdr:col>22</xdr:col>
      <xdr:colOff>593912</xdr:colOff>
      <xdr:row>115</xdr:row>
      <xdr:rowOff>154406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1A0BB0-8CC8-A5EC-0225-56F0251EB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58615</xdr:colOff>
      <xdr:row>72</xdr:row>
      <xdr:rowOff>78083</xdr:rowOff>
    </xdr:from>
    <xdr:to>
      <xdr:col>22</xdr:col>
      <xdr:colOff>582706</xdr:colOff>
      <xdr:row>86</xdr:row>
      <xdr:rowOff>183591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DDEC3C5-2B2B-E8B0-F159-66A6545AA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59034</xdr:colOff>
      <xdr:row>48</xdr:row>
      <xdr:rowOff>160982</xdr:rowOff>
    </xdr:from>
    <xdr:to>
      <xdr:col>22</xdr:col>
      <xdr:colOff>582706</xdr:colOff>
      <xdr:row>63</xdr:row>
      <xdr:rowOff>75990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3E752D9-156E-1D23-5337-102662E1E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257734</xdr:colOff>
      <xdr:row>2</xdr:row>
      <xdr:rowOff>51546</xdr:rowOff>
    </xdr:from>
    <xdr:to>
      <xdr:col>31</xdr:col>
      <xdr:colOff>224118</xdr:colOff>
      <xdr:row>32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0B061B7-FB65-42EC-A3AB-9DFCD7DEB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zione%20studenti%20T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I AA 2019-20"/>
      <sheetName val="STUDENTI AA 2020-21"/>
      <sheetName val="STUDENTI AA 2021-2022"/>
      <sheetName val="STUDENTI AA 2022-23"/>
    </sheetNames>
    <sheetDataSet>
      <sheetData sheetId="0">
        <row r="15">
          <cell r="L15" t="str">
            <v>FC 1 ANNO</v>
          </cell>
          <cell r="M15">
            <v>8</v>
          </cell>
        </row>
        <row r="16">
          <cell r="L16" t="str">
            <v>FC 2 ANNI</v>
          </cell>
          <cell r="M16">
            <v>2</v>
          </cell>
        </row>
        <row r="17">
          <cell r="L17" t="str">
            <v>FC 3 ANNI</v>
          </cell>
          <cell r="M17">
            <v>1</v>
          </cell>
        </row>
        <row r="18">
          <cell r="L18" t="str">
            <v>FC 4 ANNI</v>
          </cell>
          <cell r="M18">
            <v>4</v>
          </cell>
        </row>
        <row r="19">
          <cell r="L19" t="str">
            <v>FC 5 ANNI</v>
          </cell>
          <cell r="M19">
            <v>1</v>
          </cell>
        </row>
        <row r="20">
          <cell r="L20" t="str">
            <v>FC 6 ANNI</v>
          </cell>
          <cell r="M20">
            <v>1</v>
          </cell>
        </row>
        <row r="32">
          <cell r="J32" t="str">
            <v>PRIMO ANNO</v>
          </cell>
          <cell r="K32">
            <v>39</v>
          </cell>
        </row>
        <row r="33">
          <cell r="J33" t="str">
            <v>SECONDO ANNO</v>
          </cell>
          <cell r="K33">
            <v>36</v>
          </cell>
        </row>
        <row r="34">
          <cell r="J34" t="str">
            <v>TERZO ANNO IC</v>
          </cell>
          <cell r="K34">
            <v>20</v>
          </cell>
        </row>
        <row r="35">
          <cell r="J35" t="str">
            <v>FC 1 ANNO</v>
          </cell>
          <cell r="K35">
            <v>8</v>
          </cell>
        </row>
        <row r="36">
          <cell r="J36" t="str">
            <v>FC 2 ANNI</v>
          </cell>
          <cell r="K36">
            <v>2</v>
          </cell>
        </row>
        <row r="37">
          <cell r="J37" t="str">
            <v>FC 3 ANNI</v>
          </cell>
          <cell r="K37">
            <v>1</v>
          </cell>
        </row>
        <row r="38">
          <cell r="J38" t="str">
            <v>FC 4 ANNI</v>
          </cell>
          <cell r="K38">
            <v>4</v>
          </cell>
        </row>
        <row r="39">
          <cell r="J39" t="str">
            <v>FC 5 ANNI</v>
          </cell>
          <cell r="K39">
            <v>1</v>
          </cell>
        </row>
        <row r="40">
          <cell r="J40" t="str">
            <v>FC 6 ANNI</v>
          </cell>
          <cell r="K40">
            <v>1</v>
          </cell>
        </row>
      </sheetData>
      <sheetData sheetId="1">
        <row r="16">
          <cell r="O16" t="str">
            <v>FC 1 ANNO</v>
          </cell>
          <cell r="P16">
            <v>0</v>
          </cell>
        </row>
        <row r="17">
          <cell r="O17" t="str">
            <v>FC 2 ANNI</v>
          </cell>
          <cell r="P17">
            <v>3</v>
          </cell>
        </row>
        <row r="18">
          <cell r="O18" t="str">
            <v>FC 3 ANNI</v>
          </cell>
          <cell r="P18">
            <v>1</v>
          </cell>
        </row>
        <row r="19">
          <cell r="O19" t="str">
            <v>FC 4 ANNI</v>
          </cell>
          <cell r="P19">
            <v>1</v>
          </cell>
        </row>
        <row r="20">
          <cell r="O20" t="str">
            <v>FC 5 ANNI</v>
          </cell>
          <cell r="P20">
            <v>2</v>
          </cell>
        </row>
        <row r="21">
          <cell r="O21" t="str">
            <v>FC 6 ANNI</v>
          </cell>
          <cell r="P21">
            <v>1</v>
          </cell>
        </row>
        <row r="22">
          <cell r="O22" t="str">
            <v>FC 7 ANNI</v>
          </cell>
          <cell r="P22">
            <v>1</v>
          </cell>
        </row>
        <row r="33">
          <cell r="M33" t="str">
            <v>PRIMO ANNO</v>
          </cell>
          <cell r="N33">
            <v>43</v>
          </cell>
        </row>
        <row r="34">
          <cell r="M34" t="str">
            <v>SECONDO ANNO</v>
          </cell>
          <cell r="N34">
            <v>33</v>
          </cell>
        </row>
        <row r="35">
          <cell r="M35" t="str">
            <v>TERZO ANNO IC</v>
          </cell>
          <cell r="N35">
            <v>35</v>
          </cell>
        </row>
        <row r="36">
          <cell r="M36" t="str">
            <v>FC 1 ANNO</v>
          </cell>
          <cell r="N36">
            <v>0</v>
          </cell>
        </row>
        <row r="37">
          <cell r="M37" t="str">
            <v>FC 2 ANNI</v>
          </cell>
          <cell r="N37">
            <v>3</v>
          </cell>
        </row>
        <row r="38">
          <cell r="M38" t="str">
            <v>FC 3 ANNI</v>
          </cell>
          <cell r="N38">
            <v>1</v>
          </cell>
        </row>
        <row r="39">
          <cell r="M39" t="str">
            <v>FC 4 ANNI</v>
          </cell>
          <cell r="N39">
            <v>1</v>
          </cell>
        </row>
        <row r="40">
          <cell r="M40" t="str">
            <v>FC 5 ANNI</v>
          </cell>
          <cell r="N40">
            <v>2</v>
          </cell>
        </row>
        <row r="41">
          <cell r="M41" t="str">
            <v>FC 6 ANNI</v>
          </cell>
          <cell r="N41">
            <v>1</v>
          </cell>
        </row>
        <row r="42">
          <cell r="M42" t="str">
            <v>FC 7 ANNI</v>
          </cell>
          <cell r="N42">
            <v>1</v>
          </cell>
        </row>
      </sheetData>
      <sheetData sheetId="2">
        <row r="16">
          <cell r="N16" t="str">
            <v>FC 1 ANNO</v>
          </cell>
          <cell r="O16">
            <v>3</v>
          </cell>
        </row>
        <row r="17">
          <cell r="N17" t="str">
            <v>FC 2 ANNI</v>
          </cell>
          <cell r="O17">
            <v>0</v>
          </cell>
        </row>
        <row r="18">
          <cell r="N18" t="str">
            <v>FC 3 ANNI</v>
          </cell>
          <cell r="O18">
            <v>2</v>
          </cell>
        </row>
        <row r="19">
          <cell r="N19" t="str">
            <v>FC 4 ANNI</v>
          </cell>
          <cell r="O19">
            <v>0</v>
          </cell>
        </row>
        <row r="20">
          <cell r="N20" t="str">
            <v>FC 5 ANNI</v>
          </cell>
          <cell r="O20">
            <v>0</v>
          </cell>
        </row>
        <row r="21">
          <cell r="N21" t="str">
            <v>FC 6 ANNI</v>
          </cell>
          <cell r="O21">
            <v>2</v>
          </cell>
        </row>
        <row r="33">
          <cell r="L33" t="str">
            <v>PRIMO ANNO</v>
          </cell>
          <cell r="M33">
            <v>42</v>
          </cell>
        </row>
        <row r="34">
          <cell r="L34" t="str">
            <v>SECONDO ANNO</v>
          </cell>
          <cell r="M34">
            <v>41</v>
          </cell>
        </row>
        <row r="35">
          <cell r="L35" t="str">
            <v>TERZO ANNO IC</v>
          </cell>
          <cell r="M35">
            <v>30</v>
          </cell>
        </row>
        <row r="36">
          <cell r="L36" t="str">
            <v>FC 1 ANNO</v>
          </cell>
          <cell r="M36">
            <v>3</v>
          </cell>
        </row>
        <row r="37">
          <cell r="L37" t="str">
            <v>FC 2 ANNI</v>
          </cell>
          <cell r="M37">
            <v>0</v>
          </cell>
        </row>
        <row r="38">
          <cell r="L38" t="str">
            <v>FC 3 ANNI</v>
          </cell>
          <cell r="M38">
            <v>2</v>
          </cell>
        </row>
        <row r="39">
          <cell r="L39" t="str">
            <v>FC 4 ANNI</v>
          </cell>
          <cell r="M39">
            <v>0</v>
          </cell>
        </row>
        <row r="40">
          <cell r="L40" t="str">
            <v>FC 5 ANNI</v>
          </cell>
          <cell r="M40">
            <v>0</v>
          </cell>
        </row>
        <row r="41">
          <cell r="L41" t="str">
            <v>FC 6 ANNI</v>
          </cell>
          <cell r="M41">
            <v>2</v>
          </cell>
        </row>
      </sheetData>
      <sheetData sheetId="3">
        <row r="18">
          <cell r="M18" t="str">
            <v>FC 1 ANNO</v>
          </cell>
          <cell r="N18">
            <v>5</v>
          </cell>
        </row>
        <row r="19">
          <cell r="M19" t="str">
            <v>FC 2 ANNI</v>
          </cell>
          <cell r="N19">
            <v>3</v>
          </cell>
        </row>
        <row r="20">
          <cell r="M20" t="str">
            <v>FC 3 ANNI</v>
          </cell>
          <cell r="N20">
            <v>0</v>
          </cell>
        </row>
        <row r="21">
          <cell r="M21" t="str">
            <v>FC 4 ANNI</v>
          </cell>
          <cell r="N21">
            <v>1</v>
          </cell>
        </row>
        <row r="22">
          <cell r="M22" t="str">
            <v>FC 5 ANNI</v>
          </cell>
          <cell r="N22">
            <v>0</v>
          </cell>
        </row>
        <row r="23">
          <cell r="M23" t="str">
            <v>FC 6 ANNI</v>
          </cell>
          <cell r="N23">
            <v>0</v>
          </cell>
        </row>
        <row r="24">
          <cell r="M24" t="str">
            <v>FC 7 ANNI</v>
          </cell>
          <cell r="N24">
            <v>2</v>
          </cell>
        </row>
        <row r="35">
          <cell r="K35" t="str">
            <v>PRIMO ANNO</v>
          </cell>
          <cell r="L35">
            <v>34</v>
          </cell>
        </row>
        <row r="36">
          <cell r="K36" t="str">
            <v>SECONDO ANNO</v>
          </cell>
          <cell r="L36">
            <v>37</v>
          </cell>
        </row>
        <row r="37">
          <cell r="K37" t="str">
            <v>TERZO ANNO IC</v>
          </cell>
          <cell r="L37">
            <v>39</v>
          </cell>
        </row>
        <row r="38">
          <cell r="K38" t="str">
            <v>FC 1 ANNO</v>
          </cell>
          <cell r="L38">
            <v>5</v>
          </cell>
        </row>
        <row r="39">
          <cell r="K39" t="str">
            <v>FC 2 ANNI</v>
          </cell>
          <cell r="L39">
            <v>3</v>
          </cell>
        </row>
        <row r="40">
          <cell r="K40" t="str">
            <v>FC 3 ANNI</v>
          </cell>
          <cell r="L40">
            <v>0</v>
          </cell>
        </row>
        <row r="41">
          <cell r="K41" t="str">
            <v>FC 4 ANNI</v>
          </cell>
          <cell r="L41">
            <v>1</v>
          </cell>
        </row>
        <row r="42">
          <cell r="K42" t="str">
            <v>FC 5 ANNI</v>
          </cell>
          <cell r="L42">
            <v>0</v>
          </cell>
        </row>
        <row r="43">
          <cell r="K43" t="str">
            <v>FC 6 ANNI</v>
          </cell>
          <cell r="L43">
            <v>0</v>
          </cell>
        </row>
        <row r="44">
          <cell r="K44" t="str">
            <v>FC 7 ANNI</v>
          </cell>
          <cell r="L4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6"/>
  <sheetViews>
    <sheetView workbookViewId="0">
      <selection sqref="A1:XFD1048576"/>
    </sheetView>
  </sheetViews>
  <sheetFormatPr defaultRowHeight="12" x14ac:dyDescent="0.2"/>
  <cols>
    <col min="1" max="1" width="4" style="28" bestFit="1" customWidth="1"/>
    <col min="2" max="2" width="15.85546875" style="94" bestFit="1" customWidth="1"/>
    <col min="3" max="3" width="9.42578125" style="95" bestFit="1" customWidth="1"/>
    <col min="4" max="4" width="13.42578125" style="95" bestFit="1" customWidth="1"/>
    <col min="5" max="5" width="21.7109375" style="28" bestFit="1" customWidth="1"/>
    <col min="6" max="6" width="22.5703125" style="28" bestFit="1" customWidth="1"/>
    <col min="7" max="7" width="8.42578125" style="95" bestFit="1" customWidth="1"/>
    <col min="8" max="8" width="13.7109375" style="95" bestFit="1" customWidth="1"/>
    <col min="9" max="9" width="9.140625" style="28"/>
    <col min="10" max="10" width="15.140625" style="28" bestFit="1" customWidth="1"/>
    <col min="11" max="11" width="4" style="28" bestFit="1" customWidth="1"/>
    <col min="12" max="12" width="10" style="28" bestFit="1" customWidth="1"/>
    <col min="13" max="13" width="2.140625" style="28" bestFit="1" customWidth="1"/>
    <col min="14" max="14" width="10" style="28" bestFit="1" customWidth="1"/>
    <col min="15" max="15" width="17.85546875" style="28" bestFit="1" customWidth="1"/>
    <col min="16" max="16" width="11" style="28" bestFit="1" customWidth="1"/>
    <col min="17" max="17" width="13.42578125" style="28" bestFit="1" customWidth="1"/>
    <col min="18" max="18" width="13.85546875" style="28" bestFit="1" customWidth="1"/>
    <col min="19" max="19" width="8.5703125" style="28" bestFit="1" customWidth="1"/>
    <col min="20" max="16384" width="9.140625" style="28"/>
  </cols>
  <sheetData>
    <row r="1" spans="1:19" ht="26.25" x14ac:dyDescent="0.2">
      <c r="A1" s="134" t="s">
        <v>558</v>
      </c>
      <c r="B1" s="134"/>
      <c r="C1" s="134"/>
      <c r="D1" s="134"/>
      <c r="E1" s="134"/>
      <c r="F1" s="134"/>
      <c r="G1" s="134"/>
      <c r="H1" s="134"/>
    </row>
    <row r="2" spans="1:19" s="22" customFormat="1" ht="15" x14ac:dyDescent="0.25">
      <c r="A2" s="64"/>
      <c r="B2" s="65" t="s">
        <v>559</v>
      </c>
      <c r="C2" s="66" t="s">
        <v>560</v>
      </c>
      <c r="D2" s="66" t="s">
        <v>561</v>
      </c>
      <c r="E2" s="66" t="s">
        <v>2</v>
      </c>
      <c r="F2" s="66" t="s">
        <v>3</v>
      </c>
      <c r="G2" s="66" t="s">
        <v>4</v>
      </c>
      <c r="H2" s="66" t="s">
        <v>5</v>
      </c>
      <c r="O2" s="67"/>
      <c r="P2" s="68"/>
      <c r="Q2" s="68"/>
      <c r="R2" s="68"/>
      <c r="S2" s="68"/>
    </row>
    <row r="3" spans="1:19" x14ac:dyDescent="0.2">
      <c r="A3" s="69">
        <v>1</v>
      </c>
      <c r="B3" s="70">
        <v>1</v>
      </c>
      <c r="C3" s="71">
        <v>0</v>
      </c>
      <c r="D3" s="72" t="s">
        <v>562</v>
      </c>
      <c r="E3" s="73" t="s">
        <v>14</v>
      </c>
      <c r="F3" s="73" t="s">
        <v>15</v>
      </c>
      <c r="G3" s="72" t="s">
        <v>16</v>
      </c>
      <c r="H3" s="72" t="s">
        <v>17</v>
      </c>
    </row>
    <row r="4" spans="1:19" x14ac:dyDescent="0.2">
      <c r="A4" s="69">
        <v>2</v>
      </c>
      <c r="B4" s="70">
        <v>1</v>
      </c>
      <c r="C4" s="71">
        <v>0</v>
      </c>
      <c r="D4" s="72" t="s">
        <v>562</v>
      </c>
      <c r="E4" s="73" t="s">
        <v>517</v>
      </c>
      <c r="F4" s="73" t="s">
        <v>277</v>
      </c>
      <c r="G4" s="72" t="s">
        <v>22</v>
      </c>
      <c r="H4" s="72" t="s">
        <v>518</v>
      </c>
      <c r="J4" s="135" t="s">
        <v>563</v>
      </c>
      <c r="K4" s="136"/>
      <c r="L4" s="136"/>
      <c r="M4" s="137"/>
    </row>
    <row r="5" spans="1:19" x14ac:dyDescent="0.2">
      <c r="A5" s="69">
        <v>3</v>
      </c>
      <c r="B5" s="70">
        <v>1</v>
      </c>
      <c r="C5" s="71">
        <v>0</v>
      </c>
      <c r="D5" s="72" t="s">
        <v>562</v>
      </c>
      <c r="E5" s="73" t="s">
        <v>20</v>
      </c>
      <c r="F5" s="73" t="s">
        <v>21</v>
      </c>
      <c r="G5" s="72" t="s">
        <v>22</v>
      </c>
      <c r="H5" s="72" t="s">
        <v>23</v>
      </c>
      <c r="J5" s="74" t="s">
        <v>564</v>
      </c>
      <c r="K5" s="74">
        <f>COUNT(B3:B41)</f>
        <v>39</v>
      </c>
      <c r="L5" s="75">
        <f>39/112*100</f>
        <v>34.821428571428569</v>
      </c>
    </row>
    <row r="6" spans="1:19" x14ac:dyDescent="0.2">
      <c r="A6" s="69">
        <v>4</v>
      </c>
      <c r="B6" s="70">
        <v>1</v>
      </c>
      <c r="C6" s="71">
        <v>0</v>
      </c>
      <c r="D6" s="72" t="s">
        <v>562</v>
      </c>
      <c r="E6" s="73" t="s">
        <v>24</v>
      </c>
      <c r="F6" s="73" t="s">
        <v>25</v>
      </c>
      <c r="G6" s="72" t="s">
        <v>22</v>
      </c>
      <c r="H6" s="72" t="s">
        <v>26</v>
      </c>
      <c r="J6" s="74" t="s">
        <v>565</v>
      </c>
      <c r="K6" s="74">
        <f>COUNT(B42:B77)</f>
        <v>36</v>
      </c>
      <c r="L6" s="75">
        <f>36/112*100</f>
        <v>32.142857142857146</v>
      </c>
    </row>
    <row r="7" spans="1:19" x14ac:dyDescent="0.2">
      <c r="A7" s="69">
        <v>5</v>
      </c>
      <c r="B7" s="70">
        <v>1</v>
      </c>
      <c r="C7" s="71">
        <v>0</v>
      </c>
      <c r="D7" s="72" t="s">
        <v>562</v>
      </c>
      <c r="E7" s="73" t="s">
        <v>27</v>
      </c>
      <c r="F7" s="73" t="s">
        <v>28</v>
      </c>
      <c r="G7" s="72" t="s">
        <v>22</v>
      </c>
      <c r="H7" s="72" t="s">
        <v>29</v>
      </c>
      <c r="J7" s="74" t="s">
        <v>566</v>
      </c>
      <c r="K7" s="74">
        <f>COUNT(B78:B97)</f>
        <v>20</v>
      </c>
      <c r="L7" s="75">
        <f>20/112*100</f>
        <v>17.857142857142858</v>
      </c>
    </row>
    <row r="8" spans="1:19" x14ac:dyDescent="0.2">
      <c r="A8" s="69">
        <v>6</v>
      </c>
      <c r="B8" s="70">
        <v>1</v>
      </c>
      <c r="C8" s="71">
        <v>0</v>
      </c>
      <c r="D8" s="72" t="s">
        <v>562</v>
      </c>
      <c r="E8" s="73" t="s">
        <v>404</v>
      </c>
      <c r="F8" s="73" t="s">
        <v>405</v>
      </c>
      <c r="G8" s="72" t="s">
        <v>22</v>
      </c>
      <c r="H8" s="72" t="s">
        <v>406</v>
      </c>
      <c r="J8" s="74" t="s">
        <v>567</v>
      </c>
      <c r="K8" s="74">
        <f>COUNT(B98:B114)</f>
        <v>17</v>
      </c>
      <c r="L8" s="75">
        <f>17/112*100</f>
        <v>15.178571428571427</v>
      </c>
    </row>
    <row r="9" spans="1:19" x14ac:dyDescent="0.2">
      <c r="A9" s="69">
        <v>7</v>
      </c>
      <c r="B9" s="70">
        <v>1</v>
      </c>
      <c r="C9" s="71">
        <v>0</v>
      </c>
      <c r="D9" s="72" t="s">
        <v>562</v>
      </c>
      <c r="E9" s="73" t="s">
        <v>30</v>
      </c>
      <c r="F9" s="73" t="s">
        <v>31</v>
      </c>
      <c r="G9" s="72" t="s">
        <v>22</v>
      </c>
      <c r="H9" s="72" t="s">
        <v>32</v>
      </c>
      <c r="J9" s="74" t="s">
        <v>568</v>
      </c>
      <c r="K9" s="74">
        <f>SUM(K5:K8)</f>
        <v>112</v>
      </c>
    </row>
    <row r="10" spans="1:19" x14ac:dyDescent="0.2">
      <c r="A10" s="69">
        <v>8</v>
      </c>
      <c r="B10" s="70">
        <v>1</v>
      </c>
      <c r="C10" s="71">
        <v>0</v>
      </c>
      <c r="D10" s="72" t="s">
        <v>562</v>
      </c>
      <c r="E10" s="73" t="s">
        <v>108</v>
      </c>
      <c r="F10" s="73" t="s">
        <v>133</v>
      </c>
      <c r="G10" s="72" t="s">
        <v>16</v>
      </c>
      <c r="H10" s="72" t="s">
        <v>546</v>
      </c>
    </row>
    <row r="11" spans="1:19" x14ac:dyDescent="0.2">
      <c r="A11" s="69">
        <v>9</v>
      </c>
      <c r="B11" s="70">
        <v>1</v>
      </c>
      <c r="C11" s="71">
        <v>0</v>
      </c>
      <c r="D11" s="72" t="s">
        <v>562</v>
      </c>
      <c r="E11" s="73" t="s">
        <v>538</v>
      </c>
      <c r="F11" s="73" t="s">
        <v>539</v>
      </c>
      <c r="G11" s="72" t="s">
        <v>16</v>
      </c>
      <c r="H11" s="72" t="s">
        <v>540</v>
      </c>
    </row>
    <row r="12" spans="1:19" x14ac:dyDescent="0.2">
      <c r="A12" s="69">
        <v>10</v>
      </c>
      <c r="B12" s="70">
        <v>1</v>
      </c>
      <c r="C12" s="71">
        <v>0</v>
      </c>
      <c r="D12" s="72" t="s">
        <v>562</v>
      </c>
      <c r="E12" s="73" t="s">
        <v>547</v>
      </c>
      <c r="F12" s="73" t="s">
        <v>67</v>
      </c>
      <c r="G12" s="72" t="s">
        <v>16</v>
      </c>
      <c r="H12" s="72" t="s">
        <v>548</v>
      </c>
      <c r="J12" s="138" t="s">
        <v>563</v>
      </c>
      <c r="K12" s="138"/>
      <c r="L12" s="138"/>
      <c r="M12" s="138"/>
    </row>
    <row r="13" spans="1:19" x14ac:dyDescent="0.2">
      <c r="A13" s="69">
        <v>11</v>
      </c>
      <c r="B13" s="70">
        <v>1</v>
      </c>
      <c r="C13" s="71">
        <v>0</v>
      </c>
      <c r="D13" s="72" t="s">
        <v>562</v>
      </c>
      <c r="E13" s="73" t="s">
        <v>407</v>
      </c>
      <c r="F13" s="73" t="s">
        <v>34</v>
      </c>
      <c r="G13" s="72" t="s">
        <v>22</v>
      </c>
      <c r="H13" s="72" t="s">
        <v>408</v>
      </c>
      <c r="J13" s="76">
        <v>1</v>
      </c>
      <c r="K13" s="77" t="s">
        <v>567</v>
      </c>
      <c r="M13" s="78"/>
    </row>
    <row r="14" spans="1:19" x14ac:dyDescent="0.2">
      <c r="A14" s="69">
        <v>12</v>
      </c>
      <c r="B14" s="70">
        <v>1</v>
      </c>
      <c r="C14" s="71">
        <v>0</v>
      </c>
      <c r="D14" s="72" t="s">
        <v>562</v>
      </c>
      <c r="E14" s="73" t="s">
        <v>33</v>
      </c>
      <c r="F14" s="73" t="s">
        <v>34</v>
      </c>
      <c r="G14" s="72" t="s">
        <v>22</v>
      </c>
      <c r="H14" s="72" t="s">
        <v>35</v>
      </c>
      <c r="J14" s="79">
        <v>1</v>
      </c>
      <c r="K14" s="80" t="s">
        <v>567</v>
      </c>
      <c r="M14" s="78"/>
    </row>
    <row r="15" spans="1:19" x14ac:dyDescent="0.2">
      <c r="A15" s="69">
        <v>13</v>
      </c>
      <c r="B15" s="70">
        <v>1</v>
      </c>
      <c r="C15" s="71">
        <v>0</v>
      </c>
      <c r="D15" s="72" t="s">
        <v>562</v>
      </c>
      <c r="E15" s="73" t="s">
        <v>36</v>
      </c>
      <c r="F15" s="73" t="s">
        <v>37</v>
      </c>
      <c r="G15" s="72" t="s">
        <v>22</v>
      </c>
      <c r="H15" s="72" t="s">
        <v>38</v>
      </c>
      <c r="J15" s="79">
        <v>1</v>
      </c>
      <c r="K15" s="80" t="s">
        <v>567</v>
      </c>
      <c r="L15" s="74" t="s">
        <v>569</v>
      </c>
      <c r="M15" s="74">
        <f>COUNT(J13:J20)</f>
        <v>8</v>
      </c>
    </row>
    <row r="16" spans="1:19" x14ac:dyDescent="0.2">
      <c r="A16" s="69">
        <v>14</v>
      </c>
      <c r="B16" s="70">
        <v>1</v>
      </c>
      <c r="C16" s="71">
        <v>0</v>
      </c>
      <c r="D16" s="72" t="s">
        <v>562</v>
      </c>
      <c r="E16" s="73" t="s">
        <v>409</v>
      </c>
      <c r="F16" s="73" t="s">
        <v>410</v>
      </c>
      <c r="G16" s="72" t="s">
        <v>22</v>
      </c>
      <c r="H16" s="72" t="s">
        <v>411</v>
      </c>
      <c r="J16" s="79">
        <v>1</v>
      </c>
      <c r="K16" s="80" t="s">
        <v>567</v>
      </c>
      <c r="L16" s="74" t="s">
        <v>570</v>
      </c>
      <c r="M16" s="74">
        <f>COUNT(J21:J22)</f>
        <v>2</v>
      </c>
    </row>
    <row r="17" spans="1:13" x14ac:dyDescent="0.2">
      <c r="A17" s="69">
        <v>15</v>
      </c>
      <c r="B17" s="70">
        <v>1</v>
      </c>
      <c r="C17" s="71">
        <v>0</v>
      </c>
      <c r="D17" s="72" t="s">
        <v>562</v>
      </c>
      <c r="E17" s="73" t="s">
        <v>39</v>
      </c>
      <c r="F17" s="73" t="s">
        <v>40</v>
      </c>
      <c r="G17" s="72" t="s">
        <v>22</v>
      </c>
      <c r="H17" s="72" t="s">
        <v>41</v>
      </c>
      <c r="J17" s="79">
        <v>1</v>
      </c>
      <c r="K17" s="80" t="s">
        <v>567</v>
      </c>
      <c r="L17" s="74" t="s">
        <v>571</v>
      </c>
      <c r="M17" s="74">
        <v>1</v>
      </c>
    </row>
    <row r="18" spans="1:13" x14ac:dyDescent="0.2">
      <c r="A18" s="69">
        <v>16</v>
      </c>
      <c r="B18" s="70">
        <v>1</v>
      </c>
      <c r="C18" s="71">
        <v>0</v>
      </c>
      <c r="D18" s="72" t="s">
        <v>562</v>
      </c>
      <c r="E18" s="73" t="s">
        <v>42</v>
      </c>
      <c r="F18" s="73" t="s">
        <v>43</v>
      </c>
      <c r="G18" s="72" t="s">
        <v>22</v>
      </c>
      <c r="H18" s="72" t="s">
        <v>44</v>
      </c>
      <c r="J18" s="79">
        <v>1</v>
      </c>
      <c r="K18" s="80" t="s">
        <v>567</v>
      </c>
      <c r="L18" s="74" t="s">
        <v>572</v>
      </c>
      <c r="M18" s="74">
        <v>4</v>
      </c>
    </row>
    <row r="19" spans="1:13" x14ac:dyDescent="0.2">
      <c r="A19" s="69">
        <v>17</v>
      </c>
      <c r="B19" s="70">
        <v>1</v>
      </c>
      <c r="C19" s="71">
        <v>0</v>
      </c>
      <c r="D19" s="72" t="s">
        <v>562</v>
      </c>
      <c r="E19" s="73" t="s">
        <v>45</v>
      </c>
      <c r="F19" s="73" t="s">
        <v>46</v>
      </c>
      <c r="G19" s="72" t="s">
        <v>16</v>
      </c>
      <c r="H19" s="72" t="s">
        <v>47</v>
      </c>
      <c r="J19" s="79">
        <v>1</v>
      </c>
      <c r="K19" s="80" t="s">
        <v>567</v>
      </c>
      <c r="L19" s="74" t="s">
        <v>573</v>
      </c>
      <c r="M19" s="74">
        <v>1</v>
      </c>
    </row>
    <row r="20" spans="1:13" x14ac:dyDescent="0.2">
      <c r="A20" s="69">
        <v>18</v>
      </c>
      <c r="B20" s="70">
        <v>1</v>
      </c>
      <c r="C20" s="71">
        <v>0</v>
      </c>
      <c r="D20" s="72" t="s">
        <v>562</v>
      </c>
      <c r="E20" s="73" t="s">
        <v>412</v>
      </c>
      <c r="F20" s="73" t="s">
        <v>266</v>
      </c>
      <c r="G20" s="72" t="s">
        <v>16</v>
      </c>
      <c r="H20" s="72" t="s">
        <v>413</v>
      </c>
      <c r="J20" s="79">
        <v>1</v>
      </c>
      <c r="K20" s="80" t="s">
        <v>567</v>
      </c>
      <c r="L20" s="74" t="s">
        <v>574</v>
      </c>
      <c r="M20" s="74">
        <v>1</v>
      </c>
    </row>
    <row r="21" spans="1:13" x14ac:dyDescent="0.2">
      <c r="A21" s="69">
        <v>19</v>
      </c>
      <c r="B21" s="70">
        <v>1</v>
      </c>
      <c r="C21" s="71">
        <v>0</v>
      </c>
      <c r="D21" s="72" t="s">
        <v>562</v>
      </c>
      <c r="E21" s="73" t="s">
        <v>48</v>
      </c>
      <c r="F21" s="73" t="s">
        <v>49</v>
      </c>
      <c r="G21" s="72" t="s">
        <v>22</v>
      </c>
      <c r="H21" s="72" t="s">
        <v>50</v>
      </c>
      <c r="J21" s="79">
        <v>2</v>
      </c>
      <c r="K21" s="80" t="s">
        <v>567</v>
      </c>
      <c r="M21" s="78"/>
    </row>
    <row r="22" spans="1:13" x14ac:dyDescent="0.2">
      <c r="A22" s="69">
        <v>20</v>
      </c>
      <c r="B22" s="70">
        <v>1</v>
      </c>
      <c r="C22" s="71">
        <v>0</v>
      </c>
      <c r="D22" s="72" t="s">
        <v>562</v>
      </c>
      <c r="E22" s="73" t="s">
        <v>51</v>
      </c>
      <c r="F22" s="73" t="s">
        <v>52</v>
      </c>
      <c r="G22" s="72" t="s">
        <v>22</v>
      </c>
      <c r="H22" s="72" t="s">
        <v>53</v>
      </c>
      <c r="J22" s="79">
        <v>2</v>
      </c>
      <c r="K22" s="80" t="s">
        <v>567</v>
      </c>
      <c r="M22" s="78"/>
    </row>
    <row r="23" spans="1:13" x14ac:dyDescent="0.2">
      <c r="A23" s="69">
        <v>21</v>
      </c>
      <c r="B23" s="70">
        <v>1</v>
      </c>
      <c r="C23" s="71">
        <v>0</v>
      </c>
      <c r="D23" s="72" t="s">
        <v>562</v>
      </c>
      <c r="E23" s="73" t="s">
        <v>54</v>
      </c>
      <c r="F23" s="73" t="s">
        <v>40</v>
      </c>
      <c r="G23" s="72" t="s">
        <v>22</v>
      </c>
      <c r="H23" s="72" t="s">
        <v>55</v>
      </c>
      <c r="J23" s="79">
        <v>3</v>
      </c>
      <c r="K23" s="80" t="s">
        <v>567</v>
      </c>
      <c r="M23" s="78"/>
    </row>
    <row r="24" spans="1:13" x14ac:dyDescent="0.2">
      <c r="A24" s="69">
        <v>22</v>
      </c>
      <c r="B24" s="70">
        <v>1</v>
      </c>
      <c r="C24" s="71">
        <v>0</v>
      </c>
      <c r="D24" s="72" t="s">
        <v>562</v>
      </c>
      <c r="E24" s="73" t="s">
        <v>56</v>
      </c>
      <c r="F24" s="73" t="s">
        <v>57</v>
      </c>
      <c r="G24" s="72" t="s">
        <v>16</v>
      </c>
      <c r="H24" s="72" t="s">
        <v>58</v>
      </c>
      <c r="J24" s="79">
        <v>4</v>
      </c>
      <c r="K24" s="80" t="s">
        <v>567</v>
      </c>
      <c r="M24" s="78"/>
    </row>
    <row r="25" spans="1:13" x14ac:dyDescent="0.2">
      <c r="A25" s="69">
        <v>23</v>
      </c>
      <c r="B25" s="70">
        <v>1</v>
      </c>
      <c r="C25" s="71">
        <v>0</v>
      </c>
      <c r="D25" s="72" t="s">
        <v>562</v>
      </c>
      <c r="E25" s="73" t="s">
        <v>59</v>
      </c>
      <c r="F25" s="73" t="s">
        <v>31</v>
      </c>
      <c r="G25" s="72" t="s">
        <v>22</v>
      </c>
      <c r="H25" s="72" t="s">
        <v>60</v>
      </c>
      <c r="J25" s="79">
        <v>4</v>
      </c>
      <c r="K25" s="80" t="s">
        <v>567</v>
      </c>
      <c r="M25" s="78"/>
    </row>
    <row r="26" spans="1:13" x14ac:dyDescent="0.2">
      <c r="A26" s="69">
        <v>24</v>
      </c>
      <c r="B26" s="70">
        <v>1</v>
      </c>
      <c r="C26" s="71">
        <v>0</v>
      </c>
      <c r="D26" s="72" t="s">
        <v>562</v>
      </c>
      <c r="E26" s="73" t="s">
        <v>414</v>
      </c>
      <c r="F26" s="73" t="s">
        <v>90</v>
      </c>
      <c r="G26" s="72" t="s">
        <v>22</v>
      </c>
      <c r="H26" s="72" t="s">
        <v>415</v>
      </c>
      <c r="J26" s="79">
        <v>4</v>
      </c>
      <c r="K26" s="80" t="s">
        <v>567</v>
      </c>
      <c r="M26" s="78"/>
    </row>
    <row r="27" spans="1:13" x14ac:dyDescent="0.2">
      <c r="A27" s="69">
        <v>25</v>
      </c>
      <c r="B27" s="70">
        <v>1</v>
      </c>
      <c r="C27" s="71">
        <v>0</v>
      </c>
      <c r="D27" s="72" t="s">
        <v>562</v>
      </c>
      <c r="E27" s="73" t="s">
        <v>61</v>
      </c>
      <c r="F27" s="73" t="s">
        <v>52</v>
      </c>
      <c r="G27" s="72" t="s">
        <v>22</v>
      </c>
      <c r="H27" s="72" t="s">
        <v>62</v>
      </c>
      <c r="J27" s="79">
        <v>4</v>
      </c>
      <c r="K27" s="80" t="s">
        <v>567</v>
      </c>
      <c r="M27" s="78"/>
    </row>
    <row r="28" spans="1:13" x14ac:dyDescent="0.2">
      <c r="A28" s="69">
        <v>26</v>
      </c>
      <c r="B28" s="70">
        <v>1</v>
      </c>
      <c r="C28" s="71">
        <v>0</v>
      </c>
      <c r="D28" s="72" t="s">
        <v>562</v>
      </c>
      <c r="E28" s="73" t="s">
        <v>63</v>
      </c>
      <c r="F28" s="73" t="s">
        <v>64</v>
      </c>
      <c r="G28" s="72" t="s">
        <v>16</v>
      </c>
      <c r="H28" s="72" t="s">
        <v>65</v>
      </c>
      <c r="J28" s="79">
        <v>5</v>
      </c>
      <c r="K28" s="80" t="s">
        <v>567</v>
      </c>
      <c r="M28" s="78"/>
    </row>
    <row r="29" spans="1:13" x14ac:dyDescent="0.2">
      <c r="A29" s="69">
        <v>27</v>
      </c>
      <c r="B29" s="70">
        <v>1</v>
      </c>
      <c r="C29" s="71">
        <v>0</v>
      </c>
      <c r="D29" s="72" t="s">
        <v>562</v>
      </c>
      <c r="E29" s="73" t="s">
        <v>575</v>
      </c>
      <c r="F29" s="73" t="s">
        <v>576</v>
      </c>
      <c r="G29" s="72" t="s">
        <v>22</v>
      </c>
      <c r="H29" s="72" t="s">
        <v>577</v>
      </c>
      <c r="J29" s="79">
        <v>6</v>
      </c>
      <c r="K29" s="80" t="s">
        <v>567</v>
      </c>
      <c r="L29" s="81"/>
      <c r="M29" s="82"/>
    </row>
    <row r="30" spans="1:13" x14ac:dyDescent="0.2">
      <c r="A30" s="69">
        <v>28</v>
      </c>
      <c r="B30" s="70">
        <v>1</v>
      </c>
      <c r="C30" s="71">
        <v>0</v>
      </c>
      <c r="D30" s="72" t="s">
        <v>562</v>
      </c>
      <c r="E30" s="73" t="s">
        <v>416</v>
      </c>
      <c r="F30" s="73" t="s">
        <v>40</v>
      </c>
      <c r="G30" s="72" t="s">
        <v>22</v>
      </c>
      <c r="H30" s="72" t="s">
        <v>417</v>
      </c>
    </row>
    <row r="31" spans="1:13" x14ac:dyDescent="0.2">
      <c r="A31" s="69">
        <v>29</v>
      </c>
      <c r="B31" s="70">
        <v>1</v>
      </c>
      <c r="C31" s="71">
        <v>0</v>
      </c>
      <c r="D31" s="72" t="s">
        <v>562</v>
      </c>
      <c r="E31" s="73" t="s">
        <v>418</v>
      </c>
      <c r="F31" s="73" t="s">
        <v>419</v>
      </c>
      <c r="G31" s="72" t="s">
        <v>16</v>
      </c>
      <c r="H31" s="72" t="s">
        <v>420</v>
      </c>
    </row>
    <row r="32" spans="1:13" x14ac:dyDescent="0.2">
      <c r="A32" s="69">
        <v>30</v>
      </c>
      <c r="B32" s="70">
        <v>1</v>
      </c>
      <c r="C32" s="71">
        <v>0</v>
      </c>
      <c r="D32" s="72" t="s">
        <v>562</v>
      </c>
      <c r="E32" s="73" t="s">
        <v>66</v>
      </c>
      <c r="F32" s="73" t="s">
        <v>67</v>
      </c>
      <c r="G32" s="72" t="s">
        <v>16</v>
      </c>
      <c r="H32" s="72" t="s">
        <v>68</v>
      </c>
      <c r="J32" s="74" t="s">
        <v>564</v>
      </c>
      <c r="K32" s="74">
        <v>39</v>
      </c>
    </row>
    <row r="33" spans="1:12" x14ac:dyDescent="0.2">
      <c r="A33" s="69">
        <v>31</v>
      </c>
      <c r="B33" s="70">
        <v>1</v>
      </c>
      <c r="C33" s="71">
        <v>0</v>
      </c>
      <c r="D33" s="72" t="s">
        <v>562</v>
      </c>
      <c r="E33" s="73" t="s">
        <v>69</v>
      </c>
      <c r="F33" s="73" t="s">
        <v>70</v>
      </c>
      <c r="G33" s="72" t="s">
        <v>22</v>
      </c>
      <c r="H33" s="72" t="s">
        <v>71</v>
      </c>
      <c r="J33" s="74" t="s">
        <v>565</v>
      </c>
      <c r="K33" s="74">
        <v>36</v>
      </c>
    </row>
    <row r="34" spans="1:12" x14ac:dyDescent="0.2">
      <c r="A34" s="69">
        <v>32</v>
      </c>
      <c r="B34" s="70">
        <v>1</v>
      </c>
      <c r="C34" s="71">
        <v>0</v>
      </c>
      <c r="D34" s="72" t="s">
        <v>562</v>
      </c>
      <c r="E34" s="73" t="s">
        <v>72</v>
      </c>
      <c r="F34" s="73" t="s">
        <v>73</v>
      </c>
      <c r="G34" s="72" t="s">
        <v>22</v>
      </c>
      <c r="H34" s="72" t="s">
        <v>74</v>
      </c>
      <c r="J34" s="74" t="s">
        <v>566</v>
      </c>
      <c r="K34" s="74">
        <v>20</v>
      </c>
    </row>
    <row r="35" spans="1:12" x14ac:dyDescent="0.2">
      <c r="A35" s="69">
        <v>33</v>
      </c>
      <c r="B35" s="70">
        <v>1</v>
      </c>
      <c r="C35" s="71">
        <v>0</v>
      </c>
      <c r="D35" s="72" t="s">
        <v>562</v>
      </c>
      <c r="E35" s="73" t="s">
        <v>75</v>
      </c>
      <c r="F35" s="73" t="s">
        <v>76</v>
      </c>
      <c r="G35" s="72" t="s">
        <v>22</v>
      </c>
      <c r="H35" s="72" t="s">
        <v>77</v>
      </c>
      <c r="J35" s="74" t="s">
        <v>569</v>
      </c>
      <c r="K35" s="74">
        <v>8</v>
      </c>
      <c r="L35" s="75">
        <f>8/17*100</f>
        <v>47.058823529411761</v>
      </c>
    </row>
    <row r="36" spans="1:12" x14ac:dyDescent="0.2">
      <c r="A36" s="69">
        <v>34</v>
      </c>
      <c r="B36" s="70">
        <v>1</v>
      </c>
      <c r="C36" s="71">
        <v>0</v>
      </c>
      <c r="D36" s="72" t="s">
        <v>562</v>
      </c>
      <c r="E36" s="73" t="s">
        <v>78</v>
      </c>
      <c r="F36" s="73" t="s">
        <v>79</v>
      </c>
      <c r="G36" s="72" t="s">
        <v>22</v>
      </c>
      <c r="H36" s="72" t="s">
        <v>80</v>
      </c>
      <c r="J36" s="74" t="s">
        <v>570</v>
      </c>
      <c r="K36" s="74">
        <v>2</v>
      </c>
      <c r="L36" s="75">
        <f>2/17*100</f>
        <v>11.76470588235294</v>
      </c>
    </row>
    <row r="37" spans="1:12" x14ac:dyDescent="0.2">
      <c r="A37" s="69">
        <v>35</v>
      </c>
      <c r="B37" s="70">
        <v>1</v>
      </c>
      <c r="C37" s="71">
        <v>0</v>
      </c>
      <c r="D37" s="72" t="s">
        <v>562</v>
      </c>
      <c r="E37" s="73" t="s">
        <v>81</v>
      </c>
      <c r="F37" s="73" t="s">
        <v>82</v>
      </c>
      <c r="G37" s="72" t="s">
        <v>16</v>
      </c>
      <c r="H37" s="72" t="s">
        <v>83</v>
      </c>
      <c r="J37" s="74" t="s">
        <v>571</v>
      </c>
      <c r="K37" s="74">
        <v>1</v>
      </c>
      <c r="L37" s="75">
        <f>1/17*100</f>
        <v>5.8823529411764701</v>
      </c>
    </row>
    <row r="38" spans="1:12" x14ac:dyDescent="0.2">
      <c r="A38" s="69">
        <v>36</v>
      </c>
      <c r="B38" s="70">
        <v>1</v>
      </c>
      <c r="C38" s="71">
        <v>0</v>
      </c>
      <c r="D38" s="72" t="s">
        <v>562</v>
      </c>
      <c r="E38" s="73" t="s">
        <v>84</v>
      </c>
      <c r="F38" s="73" t="s">
        <v>31</v>
      </c>
      <c r="G38" s="72" t="s">
        <v>22</v>
      </c>
      <c r="H38" s="72" t="s">
        <v>85</v>
      </c>
      <c r="J38" s="74" t="s">
        <v>572</v>
      </c>
      <c r="K38" s="74">
        <v>4</v>
      </c>
      <c r="L38" s="75">
        <f>4/17*100</f>
        <v>23.52941176470588</v>
      </c>
    </row>
    <row r="39" spans="1:12" x14ac:dyDescent="0.2">
      <c r="A39" s="69">
        <v>37</v>
      </c>
      <c r="B39" s="70">
        <v>1</v>
      </c>
      <c r="C39" s="71">
        <v>0</v>
      </c>
      <c r="D39" s="72" t="s">
        <v>562</v>
      </c>
      <c r="E39" s="73" t="s">
        <v>86</v>
      </c>
      <c r="F39" s="73" t="s">
        <v>87</v>
      </c>
      <c r="G39" s="72" t="s">
        <v>22</v>
      </c>
      <c r="H39" s="72" t="s">
        <v>88</v>
      </c>
      <c r="J39" s="74" t="s">
        <v>573</v>
      </c>
      <c r="K39" s="74">
        <v>1</v>
      </c>
      <c r="L39" s="75">
        <f>1/17*100</f>
        <v>5.8823529411764701</v>
      </c>
    </row>
    <row r="40" spans="1:12" x14ac:dyDescent="0.2">
      <c r="A40" s="69">
        <v>38</v>
      </c>
      <c r="B40" s="70">
        <v>1</v>
      </c>
      <c r="C40" s="71">
        <v>0</v>
      </c>
      <c r="D40" s="72" t="s">
        <v>562</v>
      </c>
      <c r="E40" s="73" t="s">
        <v>519</v>
      </c>
      <c r="F40" s="73" t="s">
        <v>109</v>
      </c>
      <c r="G40" s="72" t="s">
        <v>22</v>
      </c>
      <c r="H40" s="72" t="s">
        <v>520</v>
      </c>
      <c r="J40" s="74" t="s">
        <v>574</v>
      </c>
      <c r="K40" s="74">
        <v>1</v>
      </c>
      <c r="L40" s="75">
        <f>1/17*100</f>
        <v>5.8823529411764701</v>
      </c>
    </row>
    <row r="41" spans="1:12" x14ac:dyDescent="0.2">
      <c r="A41" s="69">
        <v>39</v>
      </c>
      <c r="B41" s="70">
        <v>1</v>
      </c>
      <c r="C41" s="71">
        <v>0</v>
      </c>
      <c r="D41" s="72" t="s">
        <v>562</v>
      </c>
      <c r="E41" s="73" t="s">
        <v>89</v>
      </c>
      <c r="F41" s="73" t="s">
        <v>90</v>
      </c>
      <c r="G41" s="72" t="s">
        <v>22</v>
      </c>
      <c r="H41" s="72" t="s">
        <v>91</v>
      </c>
    </row>
    <row r="42" spans="1:12" x14ac:dyDescent="0.2">
      <c r="A42" s="69">
        <v>40</v>
      </c>
      <c r="B42" s="83">
        <v>2</v>
      </c>
      <c r="C42" s="84">
        <v>0</v>
      </c>
      <c r="D42" s="85" t="s">
        <v>562</v>
      </c>
      <c r="E42" s="52" t="s">
        <v>92</v>
      </c>
      <c r="F42" s="52" t="s">
        <v>93</v>
      </c>
      <c r="G42" s="85" t="s">
        <v>16</v>
      </c>
      <c r="H42" s="85" t="s">
        <v>94</v>
      </c>
    </row>
    <row r="43" spans="1:12" x14ac:dyDescent="0.2">
      <c r="A43" s="69">
        <v>41</v>
      </c>
      <c r="B43" s="83">
        <v>2</v>
      </c>
      <c r="C43" s="84">
        <v>0</v>
      </c>
      <c r="D43" s="85" t="s">
        <v>562</v>
      </c>
      <c r="E43" s="52" t="s">
        <v>95</v>
      </c>
      <c r="F43" s="52" t="s">
        <v>82</v>
      </c>
      <c r="G43" s="85" t="s">
        <v>16</v>
      </c>
      <c r="H43" s="85" t="s">
        <v>96</v>
      </c>
    </row>
    <row r="44" spans="1:12" x14ac:dyDescent="0.2">
      <c r="A44" s="69">
        <v>42</v>
      </c>
      <c r="B44" s="83">
        <v>2</v>
      </c>
      <c r="C44" s="84">
        <v>0</v>
      </c>
      <c r="D44" s="85" t="s">
        <v>562</v>
      </c>
      <c r="E44" s="52" t="s">
        <v>97</v>
      </c>
      <c r="F44" s="52" t="s">
        <v>98</v>
      </c>
      <c r="G44" s="85" t="s">
        <v>16</v>
      </c>
      <c r="H44" s="85" t="s">
        <v>99</v>
      </c>
    </row>
    <row r="45" spans="1:12" x14ac:dyDescent="0.2">
      <c r="A45" s="69">
        <v>43</v>
      </c>
      <c r="B45" s="83">
        <v>2</v>
      </c>
      <c r="C45" s="84">
        <v>0</v>
      </c>
      <c r="D45" s="85" t="s">
        <v>562</v>
      </c>
      <c r="E45" s="52" t="s">
        <v>100</v>
      </c>
      <c r="F45" s="52" t="s">
        <v>101</v>
      </c>
      <c r="G45" s="85" t="s">
        <v>22</v>
      </c>
      <c r="H45" s="85" t="s">
        <v>102</v>
      </c>
    </row>
    <row r="46" spans="1:12" x14ac:dyDescent="0.2">
      <c r="A46" s="69">
        <v>44</v>
      </c>
      <c r="B46" s="83">
        <v>2</v>
      </c>
      <c r="C46" s="84">
        <v>0</v>
      </c>
      <c r="D46" s="85" t="s">
        <v>562</v>
      </c>
      <c r="E46" s="52" t="s">
        <v>103</v>
      </c>
      <c r="F46" s="52" t="s">
        <v>37</v>
      </c>
      <c r="G46" s="85" t="s">
        <v>22</v>
      </c>
      <c r="H46" s="85" t="s">
        <v>104</v>
      </c>
    </row>
    <row r="47" spans="1:12" x14ac:dyDescent="0.2">
      <c r="A47" s="69">
        <v>45</v>
      </c>
      <c r="B47" s="83">
        <v>2</v>
      </c>
      <c r="C47" s="84">
        <v>0</v>
      </c>
      <c r="D47" s="85" t="s">
        <v>562</v>
      </c>
      <c r="E47" s="52" t="s">
        <v>105</v>
      </c>
      <c r="F47" s="52" t="s">
        <v>106</v>
      </c>
      <c r="G47" s="85" t="s">
        <v>16</v>
      </c>
      <c r="H47" s="85" t="s">
        <v>107</v>
      </c>
    </row>
    <row r="48" spans="1:12" x14ac:dyDescent="0.2">
      <c r="A48" s="69">
        <v>46</v>
      </c>
      <c r="B48" s="83">
        <v>2</v>
      </c>
      <c r="C48" s="84">
        <v>0</v>
      </c>
      <c r="D48" s="85" t="s">
        <v>562</v>
      </c>
      <c r="E48" s="52" t="s">
        <v>108</v>
      </c>
      <c r="F48" s="52" t="s">
        <v>109</v>
      </c>
      <c r="G48" s="85" t="s">
        <v>22</v>
      </c>
      <c r="H48" s="85" t="s">
        <v>110</v>
      </c>
    </row>
    <row r="49" spans="1:8" x14ac:dyDescent="0.2">
      <c r="A49" s="69">
        <v>47</v>
      </c>
      <c r="B49" s="83">
        <v>2</v>
      </c>
      <c r="C49" s="84">
        <v>0</v>
      </c>
      <c r="D49" s="85" t="s">
        <v>562</v>
      </c>
      <c r="E49" s="52" t="s">
        <v>111</v>
      </c>
      <c r="F49" s="52" t="s">
        <v>112</v>
      </c>
      <c r="G49" s="85" t="s">
        <v>16</v>
      </c>
      <c r="H49" s="85" t="s">
        <v>113</v>
      </c>
    </row>
    <row r="50" spans="1:8" x14ac:dyDescent="0.2">
      <c r="A50" s="69">
        <v>48</v>
      </c>
      <c r="B50" s="83">
        <v>2</v>
      </c>
      <c r="C50" s="84">
        <v>0</v>
      </c>
      <c r="D50" s="85" t="s">
        <v>562</v>
      </c>
      <c r="E50" s="52" t="s">
        <v>114</v>
      </c>
      <c r="F50" s="52" t="s">
        <v>115</v>
      </c>
      <c r="G50" s="85" t="s">
        <v>22</v>
      </c>
      <c r="H50" s="85" t="s">
        <v>116</v>
      </c>
    </row>
    <row r="51" spans="1:8" x14ac:dyDescent="0.2">
      <c r="A51" s="69">
        <v>49</v>
      </c>
      <c r="B51" s="83">
        <v>2</v>
      </c>
      <c r="C51" s="84">
        <v>0</v>
      </c>
      <c r="D51" s="85" t="s">
        <v>562</v>
      </c>
      <c r="E51" s="52" t="s">
        <v>117</v>
      </c>
      <c r="F51" s="52" t="s">
        <v>118</v>
      </c>
      <c r="G51" s="85" t="s">
        <v>22</v>
      </c>
      <c r="H51" s="85" t="s">
        <v>119</v>
      </c>
    </row>
    <row r="52" spans="1:8" x14ac:dyDescent="0.2">
      <c r="A52" s="69">
        <v>50</v>
      </c>
      <c r="B52" s="83">
        <v>2</v>
      </c>
      <c r="C52" s="84">
        <v>0</v>
      </c>
      <c r="D52" s="85" t="s">
        <v>562</v>
      </c>
      <c r="E52" s="52" t="s">
        <v>120</v>
      </c>
      <c r="F52" s="52" t="s">
        <v>121</v>
      </c>
      <c r="G52" s="85" t="s">
        <v>16</v>
      </c>
      <c r="H52" s="85" t="s">
        <v>122</v>
      </c>
    </row>
    <row r="53" spans="1:8" x14ac:dyDescent="0.2">
      <c r="A53" s="69">
        <v>51</v>
      </c>
      <c r="B53" s="83">
        <v>2</v>
      </c>
      <c r="C53" s="84">
        <v>0</v>
      </c>
      <c r="D53" s="85" t="s">
        <v>562</v>
      </c>
      <c r="E53" s="52" t="s">
        <v>123</v>
      </c>
      <c r="F53" s="52" t="s">
        <v>40</v>
      </c>
      <c r="G53" s="85" t="s">
        <v>22</v>
      </c>
      <c r="H53" s="85" t="s">
        <v>124</v>
      </c>
    </row>
    <row r="54" spans="1:8" x14ac:dyDescent="0.2">
      <c r="A54" s="69">
        <v>52</v>
      </c>
      <c r="B54" s="83">
        <v>2</v>
      </c>
      <c r="C54" s="84">
        <v>0</v>
      </c>
      <c r="D54" s="85" t="s">
        <v>562</v>
      </c>
      <c r="E54" s="52" t="s">
        <v>125</v>
      </c>
      <c r="F54" s="52" t="s">
        <v>126</v>
      </c>
      <c r="G54" s="85" t="s">
        <v>22</v>
      </c>
      <c r="H54" s="85" t="s">
        <v>127</v>
      </c>
    </row>
    <row r="55" spans="1:8" x14ac:dyDescent="0.2">
      <c r="A55" s="69">
        <v>53</v>
      </c>
      <c r="B55" s="83">
        <v>2</v>
      </c>
      <c r="C55" s="84">
        <v>0</v>
      </c>
      <c r="D55" s="85" t="s">
        <v>562</v>
      </c>
      <c r="E55" s="52" t="s">
        <v>128</v>
      </c>
      <c r="F55" s="52" t="s">
        <v>109</v>
      </c>
      <c r="G55" s="85" t="s">
        <v>22</v>
      </c>
      <c r="H55" s="85" t="s">
        <v>129</v>
      </c>
    </row>
    <row r="56" spans="1:8" x14ac:dyDescent="0.2">
      <c r="A56" s="69">
        <v>54</v>
      </c>
      <c r="B56" s="83">
        <v>2</v>
      </c>
      <c r="C56" s="84">
        <v>0</v>
      </c>
      <c r="D56" s="85" t="s">
        <v>562</v>
      </c>
      <c r="E56" s="52" t="s">
        <v>130</v>
      </c>
      <c r="F56" s="52" t="s">
        <v>82</v>
      </c>
      <c r="G56" s="85" t="s">
        <v>16</v>
      </c>
      <c r="H56" s="85" t="s">
        <v>131</v>
      </c>
    </row>
    <row r="57" spans="1:8" x14ac:dyDescent="0.2">
      <c r="A57" s="69">
        <v>55</v>
      </c>
      <c r="B57" s="83">
        <v>2</v>
      </c>
      <c r="C57" s="84">
        <v>0</v>
      </c>
      <c r="D57" s="85" t="s">
        <v>562</v>
      </c>
      <c r="E57" s="52" t="s">
        <v>132</v>
      </c>
      <c r="F57" s="52" t="s">
        <v>133</v>
      </c>
      <c r="G57" s="85" t="s">
        <v>16</v>
      </c>
      <c r="H57" s="85" t="s">
        <v>134</v>
      </c>
    </row>
    <row r="58" spans="1:8" x14ac:dyDescent="0.2">
      <c r="A58" s="69">
        <v>56</v>
      </c>
      <c r="B58" s="83">
        <v>2</v>
      </c>
      <c r="C58" s="84">
        <v>0</v>
      </c>
      <c r="D58" s="85" t="s">
        <v>562</v>
      </c>
      <c r="E58" s="52" t="s">
        <v>135</v>
      </c>
      <c r="F58" s="52" t="s">
        <v>136</v>
      </c>
      <c r="G58" s="85" t="s">
        <v>22</v>
      </c>
      <c r="H58" s="85" t="s">
        <v>137</v>
      </c>
    </row>
    <row r="59" spans="1:8" x14ac:dyDescent="0.2">
      <c r="A59" s="69">
        <v>57</v>
      </c>
      <c r="B59" s="83">
        <v>2</v>
      </c>
      <c r="C59" s="84">
        <v>0</v>
      </c>
      <c r="D59" s="85" t="s">
        <v>562</v>
      </c>
      <c r="E59" s="52" t="s">
        <v>138</v>
      </c>
      <c r="F59" s="52" t="s">
        <v>139</v>
      </c>
      <c r="G59" s="85" t="s">
        <v>22</v>
      </c>
      <c r="H59" s="85" t="s">
        <v>140</v>
      </c>
    </row>
    <row r="60" spans="1:8" x14ac:dyDescent="0.2">
      <c r="A60" s="69">
        <v>58</v>
      </c>
      <c r="B60" s="83">
        <v>2</v>
      </c>
      <c r="C60" s="84">
        <v>0</v>
      </c>
      <c r="D60" s="85" t="s">
        <v>562</v>
      </c>
      <c r="E60" s="52" t="s">
        <v>421</v>
      </c>
      <c r="F60" s="52" t="s">
        <v>422</v>
      </c>
      <c r="G60" s="85" t="s">
        <v>22</v>
      </c>
      <c r="H60" s="85" t="s">
        <v>423</v>
      </c>
    </row>
    <row r="61" spans="1:8" x14ac:dyDescent="0.2">
      <c r="A61" s="69">
        <v>59</v>
      </c>
      <c r="B61" s="83">
        <v>2</v>
      </c>
      <c r="C61" s="84">
        <v>0</v>
      </c>
      <c r="D61" s="85" t="s">
        <v>562</v>
      </c>
      <c r="E61" s="52" t="s">
        <v>141</v>
      </c>
      <c r="F61" s="52" t="s">
        <v>142</v>
      </c>
      <c r="G61" s="85" t="s">
        <v>22</v>
      </c>
      <c r="H61" s="85" t="s">
        <v>143</v>
      </c>
    </row>
    <row r="62" spans="1:8" x14ac:dyDescent="0.2">
      <c r="A62" s="69">
        <v>60</v>
      </c>
      <c r="B62" s="83">
        <v>2</v>
      </c>
      <c r="C62" s="84">
        <v>0</v>
      </c>
      <c r="D62" s="85" t="s">
        <v>562</v>
      </c>
      <c r="E62" s="52" t="s">
        <v>144</v>
      </c>
      <c r="F62" s="52" t="s">
        <v>145</v>
      </c>
      <c r="G62" s="85" t="s">
        <v>16</v>
      </c>
      <c r="H62" s="85" t="s">
        <v>146</v>
      </c>
    </row>
    <row r="63" spans="1:8" x14ac:dyDescent="0.2">
      <c r="A63" s="69">
        <v>61</v>
      </c>
      <c r="B63" s="83">
        <v>2</v>
      </c>
      <c r="C63" s="84">
        <v>0</v>
      </c>
      <c r="D63" s="85" t="s">
        <v>562</v>
      </c>
      <c r="E63" s="52" t="s">
        <v>147</v>
      </c>
      <c r="F63" s="52" t="s">
        <v>148</v>
      </c>
      <c r="G63" s="85" t="s">
        <v>22</v>
      </c>
      <c r="H63" s="85" t="s">
        <v>149</v>
      </c>
    </row>
    <row r="64" spans="1:8" x14ac:dyDescent="0.2">
      <c r="A64" s="69">
        <v>62</v>
      </c>
      <c r="B64" s="83">
        <v>2</v>
      </c>
      <c r="C64" s="84">
        <v>0</v>
      </c>
      <c r="D64" s="85" t="s">
        <v>562</v>
      </c>
      <c r="E64" s="52" t="s">
        <v>150</v>
      </c>
      <c r="F64" s="52" t="s">
        <v>151</v>
      </c>
      <c r="G64" s="85" t="s">
        <v>16</v>
      </c>
      <c r="H64" s="85" t="s">
        <v>152</v>
      </c>
    </row>
    <row r="65" spans="1:8" x14ac:dyDescent="0.2">
      <c r="A65" s="69">
        <v>63</v>
      </c>
      <c r="B65" s="83">
        <v>2</v>
      </c>
      <c r="C65" s="84">
        <v>0</v>
      </c>
      <c r="D65" s="85" t="s">
        <v>562</v>
      </c>
      <c r="E65" s="52" t="s">
        <v>153</v>
      </c>
      <c r="F65" s="52" t="s">
        <v>154</v>
      </c>
      <c r="G65" s="85" t="s">
        <v>22</v>
      </c>
      <c r="H65" s="85" t="s">
        <v>155</v>
      </c>
    </row>
    <row r="66" spans="1:8" x14ac:dyDescent="0.2">
      <c r="A66" s="69">
        <v>64</v>
      </c>
      <c r="B66" s="83">
        <v>2</v>
      </c>
      <c r="C66" s="84">
        <v>0</v>
      </c>
      <c r="D66" s="85" t="s">
        <v>562</v>
      </c>
      <c r="E66" s="52" t="s">
        <v>156</v>
      </c>
      <c r="F66" s="52" t="s">
        <v>34</v>
      </c>
      <c r="G66" s="85" t="s">
        <v>22</v>
      </c>
      <c r="H66" s="85" t="s">
        <v>157</v>
      </c>
    </row>
    <row r="67" spans="1:8" x14ac:dyDescent="0.2">
      <c r="A67" s="69">
        <v>65</v>
      </c>
      <c r="B67" s="83">
        <v>2</v>
      </c>
      <c r="C67" s="84">
        <v>0</v>
      </c>
      <c r="D67" s="85" t="s">
        <v>562</v>
      </c>
      <c r="E67" s="52" t="s">
        <v>158</v>
      </c>
      <c r="F67" s="52" t="s">
        <v>25</v>
      </c>
      <c r="G67" s="85" t="s">
        <v>22</v>
      </c>
      <c r="H67" s="85" t="s">
        <v>159</v>
      </c>
    </row>
    <row r="68" spans="1:8" x14ac:dyDescent="0.2">
      <c r="A68" s="69">
        <v>66</v>
      </c>
      <c r="B68" s="83">
        <v>2</v>
      </c>
      <c r="C68" s="84">
        <v>0</v>
      </c>
      <c r="D68" s="85" t="s">
        <v>562</v>
      </c>
      <c r="E68" s="52" t="s">
        <v>160</v>
      </c>
      <c r="F68" s="52" t="s">
        <v>79</v>
      </c>
      <c r="G68" s="85" t="s">
        <v>22</v>
      </c>
      <c r="H68" s="85" t="s">
        <v>161</v>
      </c>
    </row>
    <row r="69" spans="1:8" x14ac:dyDescent="0.2">
      <c r="A69" s="69">
        <v>67</v>
      </c>
      <c r="B69" s="83">
        <v>2</v>
      </c>
      <c r="C69" s="84">
        <v>0</v>
      </c>
      <c r="D69" s="85" t="s">
        <v>562</v>
      </c>
      <c r="E69" s="52" t="s">
        <v>162</v>
      </c>
      <c r="F69" s="52" t="s">
        <v>163</v>
      </c>
      <c r="G69" s="85" t="s">
        <v>22</v>
      </c>
      <c r="H69" s="85" t="s">
        <v>164</v>
      </c>
    </row>
    <row r="70" spans="1:8" x14ac:dyDescent="0.2">
      <c r="A70" s="69">
        <v>68</v>
      </c>
      <c r="B70" s="83">
        <v>2</v>
      </c>
      <c r="C70" s="84">
        <v>0</v>
      </c>
      <c r="D70" s="85" t="s">
        <v>562</v>
      </c>
      <c r="E70" s="52" t="s">
        <v>165</v>
      </c>
      <c r="F70" s="52" t="s">
        <v>34</v>
      </c>
      <c r="G70" s="85" t="s">
        <v>22</v>
      </c>
      <c r="H70" s="85" t="s">
        <v>166</v>
      </c>
    </row>
    <row r="71" spans="1:8" x14ac:dyDescent="0.2">
      <c r="A71" s="69">
        <v>69</v>
      </c>
      <c r="B71" s="83">
        <v>2</v>
      </c>
      <c r="C71" s="84">
        <v>0</v>
      </c>
      <c r="D71" s="85" t="s">
        <v>562</v>
      </c>
      <c r="E71" s="52" t="s">
        <v>167</v>
      </c>
      <c r="F71" s="52" t="s">
        <v>168</v>
      </c>
      <c r="G71" s="85" t="s">
        <v>22</v>
      </c>
      <c r="H71" s="85" t="s">
        <v>169</v>
      </c>
    </row>
    <row r="72" spans="1:8" x14ac:dyDescent="0.2">
      <c r="A72" s="69">
        <v>70</v>
      </c>
      <c r="B72" s="83">
        <v>2</v>
      </c>
      <c r="C72" s="84">
        <v>0</v>
      </c>
      <c r="D72" s="85" t="s">
        <v>562</v>
      </c>
      <c r="E72" s="52" t="s">
        <v>170</v>
      </c>
      <c r="F72" s="52" t="s">
        <v>171</v>
      </c>
      <c r="G72" s="85" t="s">
        <v>16</v>
      </c>
      <c r="H72" s="85" t="s">
        <v>172</v>
      </c>
    </row>
    <row r="73" spans="1:8" x14ac:dyDescent="0.2">
      <c r="A73" s="69">
        <v>71</v>
      </c>
      <c r="B73" s="83">
        <v>2</v>
      </c>
      <c r="C73" s="84">
        <v>0</v>
      </c>
      <c r="D73" s="85" t="s">
        <v>562</v>
      </c>
      <c r="E73" s="52" t="s">
        <v>173</v>
      </c>
      <c r="F73" s="52" t="s">
        <v>174</v>
      </c>
      <c r="G73" s="85" t="s">
        <v>22</v>
      </c>
      <c r="H73" s="85" t="s">
        <v>175</v>
      </c>
    </row>
    <row r="74" spans="1:8" x14ac:dyDescent="0.2">
      <c r="A74" s="69">
        <v>72</v>
      </c>
      <c r="B74" s="83">
        <v>2</v>
      </c>
      <c r="C74" s="84">
        <v>0</v>
      </c>
      <c r="D74" s="85" t="s">
        <v>562</v>
      </c>
      <c r="E74" s="52" t="s">
        <v>176</v>
      </c>
      <c r="F74" s="52" t="s">
        <v>177</v>
      </c>
      <c r="G74" s="85" t="s">
        <v>16</v>
      </c>
      <c r="H74" s="85" t="s">
        <v>178</v>
      </c>
    </row>
    <row r="75" spans="1:8" x14ac:dyDescent="0.2">
      <c r="A75" s="69">
        <v>73</v>
      </c>
      <c r="B75" s="83">
        <v>2</v>
      </c>
      <c r="C75" s="84">
        <v>0</v>
      </c>
      <c r="D75" s="85" t="s">
        <v>562</v>
      </c>
      <c r="E75" s="52" t="s">
        <v>179</v>
      </c>
      <c r="F75" s="52" t="s">
        <v>180</v>
      </c>
      <c r="G75" s="85" t="s">
        <v>22</v>
      </c>
      <c r="H75" s="85" t="s">
        <v>181</v>
      </c>
    </row>
    <row r="76" spans="1:8" x14ac:dyDescent="0.2">
      <c r="A76" s="69">
        <v>74</v>
      </c>
      <c r="B76" s="83">
        <v>2</v>
      </c>
      <c r="C76" s="84">
        <v>0</v>
      </c>
      <c r="D76" s="85" t="s">
        <v>562</v>
      </c>
      <c r="E76" s="52" t="s">
        <v>182</v>
      </c>
      <c r="F76" s="52" t="s">
        <v>163</v>
      </c>
      <c r="G76" s="85" t="s">
        <v>22</v>
      </c>
      <c r="H76" s="85" t="s">
        <v>183</v>
      </c>
    </row>
    <row r="77" spans="1:8" x14ac:dyDescent="0.2">
      <c r="A77" s="69">
        <v>75</v>
      </c>
      <c r="B77" s="83">
        <v>2</v>
      </c>
      <c r="C77" s="84">
        <v>0</v>
      </c>
      <c r="D77" s="85" t="s">
        <v>562</v>
      </c>
      <c r="E77" s="52" t="s">
        <v>184</v>
      </c>
      <c r="F77" s="52" t="s">
        <v>49</v>
      </c>
      <c r="G77" s="85" t="s">
        <v>22</v>
      </c>
      <c r="H77" s="85" t="s">
        <v>185</v>
      </c>
    </row>
    <row r="78" spans="1:8" x14ac:dyDescent="0.2">
      <c r="A78" s="69">
        <v>76</v>
      </c>
      <c r="B78" s="86">
        <v>3</v>
      </c>
      <c r="C78" s="87">
        <v>0</v>
      </c>
      <c r="D78" s="88" t="s">
        <v>562</v>
      </c>
      <c r="E78" s="89" t="s">
        <v>186</v>
      </c>
      <c r="F78" s="89" t="s">
        <v>187</v>
      </c>
      <c r="G78" s="88" t="s">
        <v>16</v>
      </c>
      <c r="H78" s="88" t="s">
        <v>188</v>
      </c>
    </row>
    <row r="79" spans="1:8" x14ac:dyDescent="0.2">
      <c r="A79" s="69">
        <v>77</v>
      </c>
      <c r="B79" s="86">
        <v>3</v>
      </c>
      <c r="C79" s="87">
        <v>0</v>
      </c>
      <c r="D79" s="88" t="s">
        <v>562</v>
      </c>
      <c r="E79" s="89" t="s">
        <v>189</v>
      </c>
      <c r="F79" s="89" t="s">
        <v>52</v>
      </c>
      <c r="G79" s="88" t="s">
        <v>22</v>
      </c>
      <c r="H79" s="88" t="s">
        <v>190</v>
      </c>
    </row>
    <row r="80" spans="1:8" x14ac:dyDescent="0.2">
      <c r="A80" s="69">
        <v>78</v>
      </c>
      <c r="B80" s="86">
        <v>3</v>
      </c>
      <c r="C80" s="87">
        <v>0</v>
      </c>
      <c r="D80" s="88" t="s">
        <v>562</v>
      </c>
      <c r="E80" s="89" t="s">
        <v>191</v>
      </c>
      <c r="F80" s="89" t="s">
        <v>192</v>
      </c>
      <c r="G80" s="88" t="s">
        <v>22</v>
      </c>
      <c r="H80" s="88" t="s">
        <v>193</v>
      </c>
    </row>
    <row r="81" spans="1:13" x14ac:dyDescent="0.2">
      <c r="A81" s="69">
        <v>79</v>
      </c>
      <c r="B81" s="86">
        <v>3</v>
      </c>
      <c r="C81" s="87">
        <v>0</v>
      </c>
      <c r="D81" s="88" t="s">
        <v>562</v>
      </c>
      <c r="E81" s="89" t="s">
        <v>194</v>
      </c>
      <c r="F81" s="89" t="s">
        <v>195</v>
      </c>
      <c r="G81" s="88" t="s">
        <v>22</v>
      </c>
      <c r="H81" s="88" t="s">
        <v>196</v>
      </c>
    </row>
    <row r="82" spans="1:13" x14ac:dyDescent="0.2">
      <c r="A82" s="69">
        <v>80</v>
      </c>
      <c r="B82" s="86">
        <v>3</v>
      </c>
      <c r="C82" s="87">
        <v>0</v>
      </c>
      <c r="D82" s="88" t="s">
        <v>562</v>
      </c>
      <c r="E82" s="89" t="s">
        <v>197</v>
      </c>
      <c r="F82" s="89" t="s">
        <v>198</v>
      </c>
      <c r="G82" s="88" t="s">
        <v>16</v>
      </c>
      <c r="H82" s="88" t="s">
        <v>199</v>
      </c>
    </row>
    <row r="83" spans="1:13" x14ac:dyDescent="0.2">
      <c r="A83" s="69">
        <v>81</v>
      </c>
      <c r="B83" s="86">
        <v>3</v>
      </c>
      <c r="C83" s="87">
        <v>0</v>
      </c>
      <c r="D83" s="88" t="s">
        <v>562</v>
      </c>
      <c r="E83" s="89" t="s">
        <v>200</v>
      </c>
      <c r="F83" s="89" t="s">
        <v>201</v>
      </c>
      <c r="G83" s="88" t="s">
        <v>16</v>
      </c>
      <c r="H83" s="88" t="s">
        <v>202</v>
      </c>
    </row>
    <row r="84" spans="1:13" x14ac:dyDescent="0.2">
      <c r="A84" s="69">
        <v>82</v>
      </c>
      <c r="B84" s="86">
        <v>3</v>
      </c>
      <c r="C84" s="87">
        <v>0</v>
      </c>
      <c r="D84" s="88" t="s">
        <v>562</v>
      </c>
      <c r="E84" s="89" t="s">
        <v>203</v>
      </c>
      <c r="F84" s="89" t="s">
        <v>70</v>
      </c>
      <c r="G84" s="88" t="s">
        <v>22</v>
      </c>
      <c r="H84" s="88" t="s">
        <v>204</v>
      </c>
    </row>
    <row r="85" spans="1:13" x14ac:dyDescent="0.2">
      <c r="A85" s="69">
        <v>83</v>
      </c>
      <c r="B85" s="86">
        <v>3</v>
      </c>
      <c r="C85" s="87">
        <v>0</v>
      </c>
      <c r="D85" s="88" t="s">
        <v>562</v>
      </c>
      <c r="E85" s="89" t="s">
        <v>205</v>
      </c>
      <c r="F85" s="89" t="s">
        <v>206</v>
      </c>
      <c r="G85" s="88" t="s">
        <v>22</v>
      </c>
      <c r="H85" s="88" t="s">
        <v>207</v>
      </c>
    </row>
    <row r="86" spans="1:13" x14ac:dyDescent="0.2">
      <c r="A86" s="69">
        <v>84</v>
      </c>
      <c r="B86" s="86">
        <v>3</v>
      </c>
      <c r="C86" s="87">
        <v>0</v>
      </c>
      <c r="D86" s="88" t="s">
        <v>562</v>
      </c>
      <c r="E86" s="89" t="s">
        <v>208</v>
      </c>
      <c r="F86" s="89" t="s">
        <v>209</v>
      </c>
      <c r="G86" s="88" t="s">
        <v>22</v>
      </c>
      <c r="H86" s="88" t="s">
        <v>210</v>
      </c>
    </row>
    <row r="87" spans="1:13" x14ac:dyDescent="0.2">
      <c r="A87" s="69">
        <v>85</v>
      </c>
      <c r="B87" s="86">
        <v>3</v>
      </c>
      <c r="C87" s="87">
        <v>0</v>
      </c>
      <c r="D87" s="88" t="s">
        <v>562</v>
      </c>
      <c r="E87" s="89" t="s">
        <v>211</v>
      </c>
      <c r="F87" s="89" t="s">
        <v>212</v>
      </c>
      <c r="G87" s="88" t="s">
        <v>22</v>
      </c>
      <c r="H87" s="88" t="s">
        <v>213</v>
      </c>
    </row>
    <row r="88" spans="1:13" x14ac:dyDescent="0.2">
      <c r="A88" s="69">
        <v>86</v>
      </c>
      <c r="B88" s="86">
        <v>3</v>
      </c>
      <c r="C88" s="87">
        <v>0</v>
      </c>
      <c r="D88" s="88" t="s">
        <v>562</v>
      </c>
      <c r="E88" s="89" t="s">
        <v>214</v>
      </c>
      <c r="F88" s="89" t="s">
        <v>142</v>
      </c>
      <c r="G88" s="88" t="s">
        <v>22</v>
      </c>
      <c r="H88" s="88" t="s">
        <v>215</v>
      </c>
    </row>
    <row r="89" spans="1:13" x14ac:dyDescent="0.2">
      <c r="A89" s="69">
        <v>87</v>
      </c>
      <c r="B89" s="86">
        <v>3</v>
      </c>
      <c r="C89" s="87">
        <v>0</v>
      </c>
      <c r="D89" s="88" t="s">
        <v>562</v>
      </c>
      <c r="E89" s="89" t="s">
        <v>216</v>
      </c>
      <c r="F89" s="89" t="s">
        <v>217</v>
      </c>
      <c r="G89" s="88" t="s">
        <v>22</v>
      </c>
      <c r="H89" s="88" t="s">
        <v>218</v>
      </c>
    </row>
    <row r="90" spans="1:13" x14ac:dyDescent="0.2">
      <c r="A90" s="69">
        <v>88</v>
      </c>
      <c r="B90" s="86">
        <v>3</v>
      </c>
      <c r="C90" s="87">
        <v>0</v>
      </c>
      <c r="D90" s="88" t="s">
        <v>562</v>
      </c>
      <c r="E90" s="89" t="s">
        <v>219</v>
      </c>
      <c r="F90" s="89" t="s">
        <v>52</v>
      </c>
      <c r="G90" s="88" t="s">
        <v>22</v>
      </c>
      <c r="H90" s="88" t="s">
        <v>220</v>
      </c>
    </row>
    <row r="91" spans="1:13" x14ac:dyDescent="0.2">
      <c r="A91" s="69">
        <v>89</v>
      </c>
      <c r="B91" s="86">
        <v>3</v>
      </c>
      <c r="C91" s="87">
        <v>0</v>
      </c>
      <c r="D91" s="88" t="s">
        <v>562</v>
      </c>
      <c r="E91" s="89" t="s">
        <v>521</v>
      </c>
      <c r="F91" s="89" t="s">
        <v>522</v>
      </c>
      <c r="G91" s="88" t="s">
        <v>16</v>
      </c>
      <c r="H91" s="88" t="s">
        <v>523</v>
      </c>
    </row>
    <row r="92" spans="1:13" x14ac:dyDescent="0.2">
      <c r="A92" s="69">
        <v>90</v>
      </c>
      <c r="B92" s="86">
        <v>3</v>
      </c>
      <c r="C92" s="87">
        <v>0</v>
      </c>
      <c r="D92" s="88" t="s">
        <v>562</v>
      </c>
      <c r="E92" s="89" t="s">
        <v>221</v>
      </c>
      <c r="F92" s="89" t="s">
        <v>222</v>
      </c>
      <c r="G92" s="88" t="s">
        <v>22</v>
      </c>
      <c r="H92" s="88" t="s">
        <v>223</v>
      </c>
    </row>
    <row r="93" spans="1:13" x14ac:dyDescent="0.2">
      <c r="A93" s="69">
        <v>91</v>
      </c>
      <c r="B93" s="86">
        <v>3</v>
      </c>
      <c r="C93" s="87">
        <v>0</v>
      </c>
      <c r="D93" s="88" t="s">
        <v>562</v>
      </c>
      <c r="E93" s="89" t="s">
        <v>224</v>
      </c>
      <c r="F93" s="89" t="s">
        <v>40</v>
      </c>
      <c r="G93" s="88" t="s">
        <v>22</v>
      </c>
      <c r="H93" s="88" t="s">
        <v>225</v>
      </c>
    </row>
    <row r="94" spans="1:13" x14ac:dyDescent="0.2">
      <c r="A94" s="69">
        <v>92</v>
      </c>
      <c r="B94" s="86">
        <v>3</v>
      </c>
      <c r="C94" s="87">
        <v>0</v>
      </c>
      <c r="D94" s="88" t="s">
        <v>562</v>
      </c>
      <c r="E94" s="89" t="s">
        <v>226</v>
      </c>
      <c r="F94" s="89" t="s">
        <v>227</v>
      </c>
      <c r="G94" s="88" t="s">
        <v>22</v>
      </c>
      <c r="H94" s="88" t="s">
        <v>228</v>
      </c>
    </row>
    <row r="95" spans="1:13" x14ac:dyDescent="0.2">
      <c r="A95" s="69">
        <v>93</v>
      </c>
      <c r="B95" s="86">
        <v>3</v>
      </c>
      <c r="C95" s="87">
        <v>0</v>
      </c>
      <c r="D95" s="88" t="s">
        <v>562</v>
      </c>
      <c r="E95" s="89" t="s">
        <v>229</v>
      </c>
      <c r="F95" s="89" t="s">
        <v>230</v>
      </c>
      <c r="G95" s="88" t="s">
        <v>22</v>
      </c>
      <c r="H95" s="88" t="s">
        <v>231</v>
      </c>
    </row>
    <row r="96" spans="1:13" ht="14.25" x14ac:dyDescent="0.2">
      <c r="A96" s="69">
        <v>94</v>
      </c>
      <c r="B96" s="86">
        <v>3</v>
      </c>
      <c r="C96" s="87">
        <v>0</v>
      </c>
      <c r="D96" s="88" t="s">
        <v>562</v>
      </c>
      <c r="E96" s="89" t="s">
        <v>232</v>
      </c>
      <c r="F96" s="89" t="s">
        <v>233</v>
      </c>
      <c r="G96" s="88" t="s">
        <v>16</v>
      </c>
      <c r="H96" s="88" t="s">
        <v>234</v>
      </c>
      <c r="J96" s="23"/>
      <c r="K96" s="23"/>
      <c r="L96" s="23"/>
      <c r="M96" s="23"/>
    </row>
    <row r="97" spans="1:13" ht="14.25" x14ac:dyDescent="0.2">
      <c r="A97" s="69">
        <v>95</v>
      </c>
      <c r="B97" s="86">
        <v>3</v>
      </c>
      <c r="C97" s="87">
        <v>0</v>
      </c>
      <c r="D97" s="88" t="s">
        <v>562</v>
      </c>
      <c r="E97" s="89" t="s">
        <v>235</v>
      </c>
      <c r="F97" s="89" t="s">
        <v>126</v>
      </c>
      <c r="G97" s="88" t="s">
        <v>22</v>
      </c>
      <c r="H97" s="88" t="s">
        <v>236</v>
      </c>
      <c r="J97" s="23"/>
      <c r="K97" s="23"/>
      <c r="L97" s="23"/>
      <c r="M97" s="23"/>
    </row>
    <row r="98" spans="1:13" ht="14.25" x14ac:dyDescent="0.2">
      <c r="A98" s="69">
        <v>96</v>
      </c>
      <c r="B98" s="90">
        <v>3</v>
      </c>
      <c r="C98" s="91">
        <v>1</v>
      </c>
      <c r="D98" s="92" t="s">
        <v>567</v>
      </c>
      <c r="E98" s="49" t="s">
        <v>237</v>
      </c>
      <c r="F98" s="49" t="s">
        <v>51</v>
      </c>
      <c r="G98" s="92" t="s">
        <v>16</v>
      </c>
      <c r="H98" s="92" t="s">
        <v>238</v>
      </c>
      <c r="J98" s="23"/>
      <c r="K98" s="23"/>
      <c r="L98" s="23"/>
      <c r="M98" s="23"/>
    </row>
    <row r="99" spans="1:13" ht="14.25" x14ac:dyDescent="0.2">
      <c r="A99" s="69">
        <v>97</v>
      </c>
      <c r="B99" s="90">
        <v>3</v>
      </c>
      <c r="C99" s="91">
        <v>1</v>
      </c>
      <c r="D99" s="92" t="s">
        <v>567</v>
      </c>
      <c r="E99" s="49" t="s">
        <v>239</v>
      </c>
      <c r="F99" s="49" t="s">
        <v>240</v>
      </c>
      <c r="G99" s="92" t="s">
        <v>16</v>
      </c>
      <c r="H99" s="92" t="s">
        <v>241</v>
      </c>
      <c r="J99" s="23"/>
      <c r="K99" s="23"/>
      <c r="L99" s="23"/>
      <c r="M99" s="23"/>
    </row>
    <row r="100" spans="1:13" ht="14.25" x14ac:dyDescent="0.2">
      <c r="A100" s="69">
        <v>98</v>
      </c>
      <c r="B100" s="90">
        <v>3</v>
      </c>
      <c r="C100" s="91">
        <v>1</v>
      </c>
      <c r="D100" s="92" t="s">
        <v>567</v>
      </c>
      <c r="E100" s="49" t="s">
        <v>242</v>
      </c>
      <c r="F100" s="49" t="s">
        <v>243</v>
      </c>
      <c r="G100" s="92" t="s">
        <v>22</v>
      </c>
      <c r="H100" s="92" t="s">
        <v>244</v>
      </c>
      <c r="J100" s="23"/>
      <c r="K100" s="23"/>
      <c r="L100" s="23"/>
      <c r="M100" s="23"/>
    </row>
    <row r="101" spans="1:13" ht="14.25" x14ac:dyDescent="0.2">
      <c r="A101" s="69">
        <v>99</v>
      </c>
      <c r="B101" s="90">
        <v>3</v>
      </c>
      <c r="C101" s="91">
        <v>1</v>
      </c>
      <c r="D101" s="92" t="s">
        <v>567</v>
      </c>
      <c r="E101" s="49" t="s">
        <v>245</v>
      </c>
      <c r="F101" s="49" t="s">
        <v>246</v>
      </c>
      <c r="G101" s="92" t="s">
        <v>22</v>
      </c>
      <c r="H101" s="92" t="s">
        <v>247</v>
      </c>
      <c r="J101" s="23"/>
      <c r="K101" s="23"/>
      <c r="L101" s="23"/>
      <c r="M101" s="23"/>
    </row>
    <row r="102" spans="1:13" ht="14.25" x14ac:dyDescent="0.2">
      <c r="A102" s="69">
        <v>100</v>
      </c>
      <c r="B102" s="90">
        <v>3</v>
      </c>
      <c r="C102" s="91">
        <v>1</v>
      </c>
      <c r="D102" s="92" t="s">
        <v>567</v>
      </c>
      <c r="E102" s="49" t="s">
        <v>248</v>
      </c>
      <c r="F102" s="49" t="s">
        <v>249</v>
      </c>
      <c r="G102" s="92" t="s">
        <v>16</v>
      </c>
      <c r="H102" s="92" t="s">
        <v>250</v>
      </c>
      <c r="J102" s="23"/>
      <c r="K102" s="23"/>
      <c r="L102" s="23"/>
      <c r="M102" s="23"/>
    </row>
    <row r="103" spans="1:13" ht="14.25" x14ac:dyDescent="0.2">
      <c r="A103" s="69">
        <v>101</v>
      </c>
      <c r="B103" s="90">
        <v>3</v>
      </c>
      <c r="C103" s="91">
        <v>1</v>
      </c>
      <c r="D103" s="92" t="s">
        <v>567</v>
      </c>
      <c r="E103" s="49" t="s">
        <v>424</v>
      </c>
      <c r="F103" s="49" t="s">
        <v>67</v>
      </c>
      <c r="G103" s="92" t="s">
        <v>16</v>
      </c>
      <c r="H103" s="92" t="s">
        <v>425</v>
      </c>
      <c r="J103" s="23"/>
      <c r="K103" s="23"/>
      <c r="L103" s="23"/>
      <c r="M103" s="23"/>
    </row>
    <row r="104" spans="1:13" ht="14.25" x14ac:dyDescent="0.2">
      <c r="A104" s="69">
        <v>102</v>
      </c>
      <c r="B104" s="90">
        <v>3</v>
      </c>
      <c r="C104" s="91">
        <v>1</v>
      </c>
      <c r="D104" s="92" t="s">
        <v>567</v>
      </c>
      <c r="E104" s="49" t="s">
        <v>251</v>
      </c>
      <c r="F104" s="49" t="s">
        <v>252</v>
      </c>
      <c r="G104" s="92" t="s">
        <v>22</v>
      </c>
      <c r="H104" s="92" t="s">
        <v>253</v>
      </c>
      <c r="J104" s="23"/>
      <c r="K104" s="23"/>
      <c r="L104" s="23"/>
      <c r="M104" s="23"/>
    </row>
    <row r="105" spans="1:13" ht="14.25" x14ac:dyDescent="0.2">
      <c r="A105" s="69">
        <v>103</v>
      </c>
      <c r="B105" s="90">
        <v>3</v>
      </c>
      <c r="C105" s="91">
        <v>1</v>
      </c>
      <c r="D105" s="92" t="s">
        <v>567</v>
      </c>
      <c r="E105" s="49" t="s">
        <v>254</v>
      </c>
      <c r="F105" s="49" t="s">
        <v>255</v>
      </c>
      <c r="G105" s="92" t="s">
        <v>22</v>
      </c>
      <c r="H105" s="92" t="s">
        <v>256</v>
      </c>
      <c r="J105" s="23"/>
      <c r="K105" s="23"/>
      <c r="L105" s="23"/>
      <c r="M105" s="23"/>
    </row>
    <row r="106" spans="1:13" ht="14.25" x14ac:dyDescent="0.2">
      <c r="A106" s="69">
        <v>104</v>
      </c>
      <c r="B106" s="90">
        <v>3</v>
      </c>
      <c r="C106" s="91">
        <v>2</v>
      </c>
      <c r="D106" s="92" t="s">
        <v>567</v>
      </c>
      <c r="E106" s="49" t="s">
        <v>257</v>
      </c>
      <c r="F106" s="49" t="s">
        <v>258</v>
      </c>
      <c r="G106" s="92" t="s">
        <v>16</v>
      </c>
      <c r="H106" s="92" t="s">
        <v>259</v>
      </c>
      <c r="J106" s="23"/>
      <c r="K106" s="23"/>
      <c r="L106" s="23"/>
      <c r="M106" s="23"/>
    </row>
    <row r="107" spans="1:13" ht="14.25" x14ac:dyDescent="0.2">
      <c r="A107" s="69">
        <v>105</v>
      </c>
      <c r="B107" s="90">
        <v>3</v>
      </c>
      <c r="C107" s="91">
        <v>2</v>
      </c>
      <c r="D107" s="92" t="s">
        <v>567</v>
      </c>
      <c r="E107" s="49" t="s">
        <v>69</v>
      </c>
      <c r="F107" s="49" t="s">
        <v>266</v>
      </c>
      <c r="G107" s="92" t="s">
        <v>16</v>
      </c>
      <c r="H107" s="92" t="s">
        <v>426</v>
      </c>
      <c r="J107" s="23"/>
      <c r="K107" s="23"/>
      <c r="L107" s="23"/>
      <c r="M107" s="23"/>
    </row>
    <row r="108" spans="1:13" ht="14.25" x14ac:dyDescent="0.2">
      <c r="A108" s="69">
        <v>106</v>
      </c>
      <c r="B108" s="90">
        <v>3</v>
      </c>
      <c r="C108" s="91">
        <v>3</v>
      </c>
      <c r="D108" s="92" t="s">
        <v>567</v>
      </c>
      <c r="E108" s="49" t="s">
        <v>541</v>
      </c>
      <c r="F108" s="49" t="s">
        <v>542</v>
      </c>
      <c r="G108" s="92" t="s">
        <v>22</v>
      </c>
      <c r="H108" s="92" t="s">
        <v>543</v>
      </c>
      <c r="J108" s="23"/>
      <c r="K108" s="23"/>
      <c r="L108" s="23"/>
      <c r="M108" s="23"/>
    </row>
    <row r="109" spans="1:13" ht="14.25" x14ac:dyDescent="0.2">
      <c r="A109" s="69">
        <v>107</v>
      </c>
      <c r="B109" s="90">
        <v>3</v>
      </c>
      <c r="C109" s="91">
        <v>4</v>
      </c>
      <c r="D109" s="92" t="s">
        <v>567</v>
      </c>
      <c r="E109" s="49" t="s">
        <v>260</v>
      </c>
      <c r="F109" s="49" t="s">
        <v>261</v>
      </c>
      <c r="G109" s="92" t="s">
        <v>16</v>
      </c>
      <c r="H109" s="92" t="s">
        <v>262</v>
      </c>
      <c r="J109" s="23"/>
      <c r="K109" s="23"/>
      <c r="L109" s="23"/>
      <c r="M109" s="23"/>
    </row>
    <row r="110" spans="1:13" ht="14.25" x14ac:dyDescent="0.2">
      <c r="A110" s="69">
        <v>108</v>
      </c>
      <c r="B110" s="90">
        <v>3</v>
      </c>
      <c r="C110" s="91">
        <v>4</v>
      </c>
      <c r="D110" s="92" t="s">
        <v>567</v>
      </c>
      <c r="E110" s="49" t="s">
        <v>551</v>
      </c>
      <c r="F110" s="49" t="s">
        <v>435</v>
      </c>
      <c r="G110" s="92" t="s">
        <v>22</v>
      </c>
      <c r="H110" s="92" t="s">
        <v>552</v>
      </c>
      <c r="J110" s="23"/>
      <c r="K110" s="23"/>
      <c r="L110" s="23"/>
      <c r="M110" s="23"/>
    </row>
    <row r="111" spans="1:13" ht="14.25" x14ac:dyDescent="0.2">
      <c r="A111" s="69">
        <v>109</v>
      </c>
      <c r="B111" s="90">
        <v>3</v>
      </c>
      <c r="C111" s="91">
        <v>4</v>
      </c>
      <c r="D111" s="92" t="s">
        <v>567</v>
      </c>
      <c r="E111" s="49" t="s">
        <v>427</v>
      </c>
      <c r="F111" s="49" t="s">
        <v>52</v>
      </c>
      <c r="G111" s="92" t="s">
        <v>22</v>
      </c>
      <c r="H111" s="92" t="s">
        <v>428</v>
      </c>
      <c r="J111" s="23"/>
      <c r="K111" s="23"/>
      <c r="L111" s="23"/>
      <c r="M111" s="23"/>
    </row>
    <row r="112" spans="1:13" ht="14.25" x14ac:dyDescent="0.2">
      <c r="A112" s="69">
        <v>110</v>
      </c>
      <c r="B112" s="90">
        <v>3</v>
      </c>
      <c r="C112" s="91">
        <v>4</v>
      </c>
      <c r="D112" s="92" t="s">
        <v>567</v>
      </c>
      <c r="E112" s="49" t="s">
        <v>263</v>
      </c>
      <c r="F112" s="49" t="s">
        <v>82</v>
      </c>
      <c r="G112" s="92" t="s">
        <v>16</v>
      </c>
      <c r="H112" s="92" t="s">
        <v>264</v>
      </c>
      <c r="J112" s="23"/>
      <c r="K112" s="23"/>
      <c r="L112" s="23"/>
      <c r="M112" s="23"/>
    </row>
    <row r="113" spans="1:32" ht="14.25" x14ac:dyDescent="0.2">
      <c r="A113" s="69">
        <v>111</v>
      </c>
      <c r="B113" s="90">
        <v>3</v>
      </c>
      <c r="C113" s="91">
        <v>5</v>
      </c>
      <c r="D113" s="92" t="s">
        <v>567</v>
      </c>
      <c r="E113" s="49" t="s">
        <v>524</v>
      </c>
      <c r="F113" s="49" t="s">
        <v>525</v>
      </c>
      <c r="G113" s="92" t="s">
        <v>16</v>
      </c>
      <c r="H113" s="92" t="s">
        <v>526</v>
      </c>
      <c r="J113" s="23"/>
      <c r="K113" s="23"/>
      <c r="L113" s="23"/>
      <c r="M113" s="23"/>
      <c r="O113" s="23"/>
      <c r="P113" s="23"/>
    </row>
    <row r="114" spans="1:32" ht="14.25" x14ac:dyDescent="0.2">
      <c r="A114" s="69">
        <v>112</v>
      </c>
      <c r="B114" s="90">
        <v>3</v>
      </c>
      <c r="C114" s="91">
        <v>6</v>
      </c>
      <c r="D114" s="92" t="s">
        <v>567</v>
      </c>
      <c r="E114" s="49" t="s">
        <v>265</v>
      </c>
      <c r="F114" s="49" t="s">
        <v>266</v>
      </c>
      <c r="G114" s="92" t="s">
        <v>16</v>
      </c>
      <c r="H114" s="92" t="s">
        <v>267</v>
      </c>
      <c r="J114" s="23"/>
      <c r="K114" s="23"/>
      <c r="L114" s="23"/>
      <c r="M114" s="23"/>
      <c r="O114" s="23"/>
      <c r="P114" s="23"/>
    </row>
    <row r="115" spans="1:32" ht="14.25" x14ac:dyDescent="0.2">
      <c r="B115" s="93"/>
      <c r="C115" s="22"/>
      <c r="D115" s="22"/>
      <c r="E115" s="23"/>
      <c r="F115" s="23"/>
      <c r="G115" s="22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4.25" x14ac:dyDescent="0.2">
      <c r="B116" s="93"/>
      <c r="C116" s="22"/>
      <c r="D116" s="22"/>
      <c r="E116" s="23"/>
      <c r="F116" s="23"/>
      <c r="G116" s="22"/>
      <c r="H116" s="22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4.25" x14ac:dyDescent="0.2">
      <c r="B117" s="93"/>
      <c r="C117" s="22"/>
      <c r="D117" s="22"/>
      <c r="E117" s="23"/>
      <c r="F117" s="23"/>
      <c r="G117" s="22"/>
      <c r="H117" s="22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4.25" x14ac:dyDescent="0.2">
      <c r="B118" s="93"/>
      <c r="C118" s="22"/>
      <c r="D118" s="22"/>
      <c r="E118" s="23"/>
      <c r="F118" s="23"/>
      <c r="G118" s="22"/>
      <c r="H118" s="22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4.25" x14ac:dyDescent="0.2">
      <c r="B119" s="93"/>
      <c r="C119" s="22"/>
      <c r="D119" s="22"/>
      <c r="E119" s="23"/>
      <c r="F119" s="23"/>
      <c r="G119" s="22"/>
      <c r="H119" s="22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4.25" x14ac:dyDescent="0.2">
      <c r="B120" s="93"/>
      <c r="C120" s="22"/>
      <c r="D120" s="22"/>
      <c r="E120" s="23"/>
      <c r="F120" s="23"/>
      <c r="G120" s="22"/>
      <c r="H120" s="22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4.25" x14ac:dyDescent="0.2">
      <c r="B121" s="93"/>
      <c r="C121" s="22"/>
      <c r="D121" s="22"/>
      <c r="E121" s="23"/>
      <c r="F121" s="23"/>
      <c r="G121" s="22"/>
      <c r="H121" s="22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4.25" x14ac:dyDescent="0.2">
      <c r="B122" s="93"/>
      <c r="C122" s="22"/>
      <c r="D122" s="22"/>
      <c r="E122" s="23"/>
      <c r="F122" s="23"/>
      <c r="G122" s="22"/>
      <c r="H122" s="22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4.25" x14ac:dyDescent="0.2">
      <c r="B123" s="93"/>
      <c r="C123" s="22"/>
      <c r="D123" s="22"/>
      <c r="E123" s="23"/>
      <c r="F123" s="23"/>
      <c r="G123" s="22"/>
      <c r="H123" s="22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4.25" x14ac:dyDescent="0.2">
      <c r="B124" s="93"/>
      <c r="C124" s="22"/>
      <c r="D124" s="22"/>
      <c r="E124" s="23"/>
      <c r="F124" s="23"/>
      <c r="G124" s="22"/>
      <c r="H124" s="22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4.25" x14ac:dyDescent="0.2">
      <c r="B125" s="93"/>
      <c r="C125" s="22"/>
      <c r="D125" s="22"/>
      <c r="E125" s="23"/>
      <c r="F125" s="23"/>
      <c r="G125" s="22"/>
      <c r="H125" s="22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4.25" x14ac:dyDescent="0.2">
      <c r="B126" s="93"/>
      <c r="C126" s="22"/>
      <c r="D126" s="22"/>
      <c r="E126" s="23"/>
      <c r="F126" s="23"/>
      <c r="G126" s="22"/>
      <c r="H126" s="22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4.25" x14ac:dyDescent="0.2">
      <c r="B127" s="93"/>
      <c r="C127" s="22"/>
      <c r="D127" s="22"/>
      <c r="E127" s="23"/>
      <c r="F127" s="23"/>
      <c r="G127" s="22"/>
      <c r="H127" s="22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4.25" x14ac:dyDescent="0.2">
      <c r="B128" s="93"/>
      <c r="C128" s="22"/>
      <c r="D128" s="22"/>
      <c r="E128" s="23"/>
      <c r="F128" s="23"/>
      <c r="G128" s="22"/>
      <c r="H128" s="2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:32" ht="14.25" x14ac:dyDescent="0.2">
      <c r="B129" s="93"/>
      <c r="C129" s="22"/>
      <c r="D129" s="22"/>
      <c r="E129" s="23"/>
      <c r="F129" s="23"/>
      <c r="G129" s="22"/>
      <c r="H129" s="22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:32" ht="14.25" x14ac:dyDescent="0.2">
      <c r="B130" s="93"/>
      <c r="C130" s="22"/>
      <c r="D130" s="22"/>
      <c r="E130" s="23"/>
      <c r="F130" s="23"/>
      <c r="G130" s="22"/>
      <c r="H130" s="22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:32" ht="14.25" x14ac:dyDescent="0.2">
      <c r="B131" s="93"/>
      <c r="C131" s="22"/>
      <c r="D131" s="22"/>
      <c r="E131" s="23"/>
      <c r="F131" s="23"/>
      <c r="G131" s="22"/>
      <c r="H131" s="22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:32" ht="14.25" x14ac:dyDescent="0.2">
      <c r="B132" s="93"/>
      <c r="C132" s="22"/>
      <c r="D132" s="22"/>
      <c r="E132" s="23"/>
      <c r="F132" s="23"/>
      <c r="G132" s="22"/>
      <c r="H132" s="22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2:32" ht="14.25" x14ac:dyDescent="0.2">
      <c r="B133" s="93"/>
      <c r="C133" s="22"/>
      <c r="D133" s="22"/>
      <c r="E133" s="23"/>
      <c r="F133" s="23"/>
      <c r="G133" s="22"/>
      <c r="H133" s="22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2:32" ht="14.25" x14ac:dyDescent="0.2">
      <c r="B134" s="93"/>
      <c r="C134" s="22"/>
      <c r="D134" s="22"/>
      <c r="E134" s="23"/>
      <c r="F134" s="23"/>
      <c r="G134" s="22"/>
      <c r="H134" s="22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2:32" ht="14.25" x14ac:dyDescent="0.2">
      <c r="B135" s="93"/>
      <c r="C135" s="22"/>
      <c r="D135" s="22"/>
      <c r="E135" s="23"/>
      <c r="F135" s="23"/>
      <c r="G135" s="22"/>
      <c r="H135" s="22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2:32" ht="14.25" x14ac:dyDescent="0.2">
      <c r="B136" s="93"/>
      <c r="C136" s="22"/>
      <c r="D136" s="22"/>
      <c r="E136" s="23"/>
      <c r="F136" s="23"/>
      <c r="G136" s="22"/>
      <c r="H136" s="22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2:32" ht="14.25" x14ac:dyDescent="0.2">
      <c r="B137" s="93"/>
      <c r="C137" s="22"/>
      <c r="D137" s="22"/>
      <c r="E137" s="23"/>
      <c r="F137" s="23"/>
      <c r="G137" s="22"/>
      <c r="H137" s="22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2:32" ht="14.25" x14ac:dyDescent="0.2">
      <c r="B138" s="93"/>
      <c r="C138" s="22"/>
      <c r="D138" s="22"/>
      <c r="E138" s="23"/>
      <c r="F138" s="23"/>
      <c r="G138" s="22"/>
      <c r="H138" s="2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2:32" ht="14.25" x14ac:dyDescent="0.2">
      <c r="B139" s="93"/>
      <c r="C139" s="22"/>
      <c r="D139" s="22"/>
      <c r="E139" s="23"/>
      <c r="F139" s="23"/>
      <c r="G139" s="22"/>
      <c r="H139" s="2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2:32" ht="14.25" x14ac:dyDescent="0.2">
      <c r="B140" s="93"/>
      <c r="C140" s="22"/>
      <c r="D140" s="22"/>
      <c r="E140" s="23"/>
      <c r="F140" s="23"/>
      <c r="G140" s="22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2:32" ht="14.25" x14ac:dyDescent="0.2">
      <c r="B141" s="93"/>
      <c r="C141" s="22"/>
      <c r="D141" s="22"/>
      <c r="E141" s="23"/>
      <c r="F141" s="23"/>
      <c r="G141" s="22"/>
      <c r="H141" s="2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2:32" ht="14.25" x14ac:dyDescent="0.2">
      <c r="B142" s="93"/>
      <c r="C142" s="22"/>
      <c r="D142" s="22"/>
      <c r="E142" s="23"/>
      <c r="F142" s="23"/>
      <c r="G142" s="22"/>
      <c r="H142" s="2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2:32" ht="14.25" x14ac:dyDescent="0.2">
      <c r="B143" s="93"/>
      <c r="C143" s="22"/>
      <c r="D143" s="22"/>
      <c r="E143" s="23"/>
      <c r="F143" s="23"/>
      <c r="G143" s="22"/>
      <c r="H143" s="22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2:32" ht="14.25" x14ac:dyDescent="0.2">
      <c r="B144" s="93"/>
      <c r="C144" s="22"/>
      <c r="D144" s="22"/>
      <c r="E144" s="23"/>
      <c r="F144" s="23"/>
      <c r="G144" s="22"/>
      <c r="H144" s="22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2:32" ht="14.25" x14ac:dyDescent="0.2">
      <c r="B145" s="93"/>
      <c r="C145" s="22"/>
      <c r="D145" s="22"/>
      <c r="E145" s="23"/>
      <c r="F145" s="23"/>
      <c r="G145" s="22"/>
      <c r="H145" s="22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:32" ht="14.25" x14ac:dyDescent="0.2">
      <c r="B146" s="93"/>
      <c r="C146" s="22"/>
      <c r="D146" s="22"/>
      <c r="E146" s="23"/>
      <c r="F146" s="23"/>
      <c r="G146" s="22"/>
      <c r="H146" s="22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:32" ht="14.25" x14ac:dyDescent="0.2">
      <c r="B147" s="93"/>
      <c r="C147" s="22"/>
      <c r="D147" s="22"/>
      <c r="E147" s="23"/>
      <c r="F147" s="23"/>
      <c r="G147" s="22"/>
      <c r="H147" s="22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:32" ht="14.25" x14ac:dyDescent="0.2">
      <c r="B148" s="93"/>
      <c r="C148" s="22"/>
      <c r="D148" s="22"/>
      <c r="E148" s="23"/>
      <c r="F148" s="23"/>
      <c r="G148" s="22"/>
      <c r="H148" s="22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:32" ht="14.25" x14ac:dyDescent="0.2">
      <c r="B149" s="93"/>
      <c r="C149" s="22"/>
      <c r="D149" s="22"/>
      <c r="E149" s="23"/>
      <c r="F149" s="23"/>
      <c r="G149" s="22"/>
      <c r="H149" s="22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:32" ht="14.25" x14ac:dyDescent="0.2">
      <c r="B150" s="93"/>
      <c r="C150" s="22"/>
      <c r="D150" s="22"/>
      <c r="E150" s="23"/>
      <c r="F150" s="23"/>
      <c r="G150" s="22"/>
      <c r="H150" s="22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:32" ht="14.25" x14ac:dyDescent="0.2">
      <c r="B151" s="93"/>
      <c r="C151" s="22"/>
      <c r="D151" s="22"/>
      <c r="E151" s="23"/>
      <c r="F151" s="23"/>
      <c r="G151" s="22"/>
      <c r="H151" s="22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:32" ht="14.25" x14ac:dyDescent="0.2">
      <c r="B152" s="93"/>
      <c r="C152" s="22"/>
      <c r="D152" s="22"/>
      <c r="E152" s="23"/>
      <c r="F152" s="23"/>
      <c r="G152" s="22"/>
      <c r="H152" s="22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2:32" ht="14.25" x14ac:dyDescent="0.2">
      <c r="B153" s="93"/>
      <c r="C153" s="22"/>
      <c r="D153" s="22"/>
      <c r="E153" s="23"/>
      <c r="F153" s="23"/>
      <c r="G153" s="22"/>
      <c r="H153" s="22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2:32" ht="14.25" x14ac:dyDescent="0.2">
      <c r="B154" s="93"/>
      <c r="C154" s="22"/>
      <c r="D154" s="22"/>
      <c r="E154" s="23"/>
      <c r="F154" s="23"/>
      <c r="G154" s="22"/>
      <c r="H154" s="22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2:32" ht="14.25" x14ac:dyDescent="0.2">
      <c r="B155" s="93"/>
      <c r="C155" s="22"/>
      <c r="D155" s="22"/>
      <c r="E155" s="23"/>
      <c r="F155" s="23"/>
      <c r="G155" s="22"/>
      <c r="H155" s="22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:32" ht="14.25" x14ac:dyDescent="0.2">
      <c r="B156" s="93"/>
      <c r="C156" s="22"/>
      <c r="D156" s="22"/>
      <c r="E156" s="23"/>
      <c r="F156" s="23"/>
      <c r="G156" s="22"/>
      <c r="H156" s="22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:32" ht="14.25" x14ac:dyDescent="0.2">
      <c r="B157" s="93"/>
      <c r="C157" s="22"/>
      <c r="D157" s="22"/>
      <c r="E157" s="23"/>
      <c r="F157" s="23"/>
      <c r="G157" s="22"/>
      <c r="H157" s="22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2:32" ht="14.25" x14ac:dyDescent="0.2">
      <c r="B158" s="93"/>
      <c r="C158" s="22"/>
      <c r="D158" s="22"/>
      <c r="E158" s="23"/>
      <c r="F158" s="23"/>
      <c r="G158" s="22"/>
      <c r="H158" s="22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:32" ht="14.25" x14ac:dyDescent="0.2">
      <c r="B159" s="93"/>
      <c r="C159" s="22"/>
      <c r="D159" s="22"/>
      <c r="E159" s="23"/>
      <c r="F159" s="23"/>
      <c r="G159" s="22"/>
      <c r="H159" s="22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2:32" ht="14.25" x14ac:dyDescent="0.2">
      <c r="B160" s="93"/>
      <c r="C160" s="22"/>
      <c r="D160" s="22"/>
      <c r="E160" s="23"/>
      <c r="F160" s="23"/>
      <c r="G160" s="22"/>
      <c r="H160" s="22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2:32" ht="14.25" x14ac:dyDescent="0.2">
      <c r="B161" s="93"/>
      <c r="C161" s="22"/>
      <c r="D161" s="22"/>
      <c r="E161" s="23"/>
      <c r="F161" s="23"/>
      <c r="G161" s="22"/>
      <c r="H161" s="22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2:32" ht="14.25" x14ac:dyDescent="0.2">
      <c r="B162" s="93"/>
      <c r="C162" s="22"/>
      <c r="D162" s="22"/>
      <c r="E162" s="23"/>
      <c r="F162" s="23"/>
      <c r="G162" s="22"/>
      <c r="H162" s="22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2:32" ht="14.25" x14ac:dyDescent="0.2">
      <c r="B163" s="93"/>
      <c r="C163" s="22"/>
      <c r="D163" s="22"/>
      <c r="E163" s="23"/>
      <c r="F163" s="23"/>
      <c r="G163" s="22"/>
      <c r="H163" s="22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2:32" ht="14.25" x14ac:dyDescent="0.2">
      <c r="B164" s="93"/>
      <c r="C164" s="22"/>
      <c r="D164" s="22"/>
      <c r="E164" s="23"/>
      <c r="F164" s="23"/>
      <c r="G164" s="22"/>
      <c r="H164" s="22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2:32" ht="14.25" x14ac:dyDescent="0.2">
      <c r="B165" s="93"/>
      <c r="C165" s="22"/>
      <c r="D165" s="22"/>
      <c r="E165" s="23"/>
      <c r="F165" s="23"/>
      <c r="G165" s="22"/>
      <c r="H165" s="22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2:32" ht="14.25" x14ac:dyDescent="0.2">
      <c r="B166" s="93"/>
      <c r="C166" s="22"/>
      <c r="D166" s="22"/>
      <c r="E166" s="23"/>
      <c r="F166" s="23"/>
      <c r="G166" s="22"/>
      <c r="H166" s="22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2:32" ht="14.25" x14ac:dyDescent="0.2">
      <c r="B167" s="93"/>
      <c r="C167" s="22"/>
      <c r="D167" s="22"/>
      <c r="E167" s="23"/>
      <c r="F167" s="23"/>
      <c r="G167" s="22"/>
      <c r="H167" s="22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2:32" ht="14.25" x14ac:dyDescent="0.2">
      <c r="B168" s="93"/>
      <c r="C168" s="22"/>
      <c r="D168" s="22"/>
      <c r="E168" s="23"/>
      <c r="F168" s="23"/>
      <c r="G168" s="22"/>
      <c r="H168" s="22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2:32" ht="14.25" x14ac:dyDescent="0.2">
      <c r="B169" s="93"/>
      <c r="C169" s="22"/>
      <c r="D169" s="22"/>
      <c r="E169" s="23"/>
      <c r="F169" s="23"/>
      <c r="G169" s="22"/>
      <c r="H169" s="22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2:32" ht="14.25" x14ac:dyDescent="0.2">
      <c r="B170" s="93"/>
      <c r="C170" s="22"/>
      <c r="D170" s="22"/>
      <c r="E170" s="23"/>
      <c r="F170" s="23"/>
      <c r="G170" s="22"/>
      <c r="H170" s="22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2:32" ht="14.25" x14ac:dyDescent="0.2">
      <c r="B171" s="93"/>
      <c r="C171" s="22"/>
      <c r="D171" s="22"/>
      <c r="E171" s="23"/>
      <c r="F171" s="23"/>
      <c r="G171" s="22"/>
      <c r="H171" s="22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2:32" ht="14.25" x14ac:dyDescent="0.2">
      <c r="B172" s="93"/>
      <c r="C172" s="22"/>
      <c r="D172" s="22"/>
      <c r="E172" s="23"/>
      <c r="F172" s="23"/>
      <c r="G172" s="22"/>
      <c r="H172" s="22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2:32" ht="14.25" x14ac:dyDescent="0.2">
      <c r="B173" s="93"/>
      <c r="C173" s="22"/>
      <c r="D173" s="22"/>
      <c r="E173" s="23"/>
      <c r="F173" s="23"/>
      <c r="G173" s="22"/>
      <c r="H173" s="22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2:32" ht="14.25" x14ac:dyDescent="0.2">
      <c r="B174" s="93"/>
      <c r="C174" s="22"/>
      <c r="D174" s="22"/>
      <c r="E174" s="23"/>
      <c r="F174" s="23"/>
      <c r="G174" s="22"/>
      <c r="H174" s="22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2:32" ht="14.25" x14ac:dyDescent="0.2">
      <c r="B175" s="93"/>
      <c r="C175" s="22"/>
      <c r="D175" s="22"/>
      <c r="E175" s="23"/>
      <c r="F175" s="23"/>
      <c r="G175" s="22"/>
      <c r="H175" s="22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2:32" ht="14.25" x14ac:dyDescent="0.2">
      <c r="B176" s="93"/>
      <c r="C176" s="22"/>
      <c r="D176" s="22"/>
      <c r="E176" s="23"/>
      <c r="F176" s="23"/>
      <c r="G176" s="22"/>
      <c r="H176" s="22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2:32" ht="14.25" x14ac:dyDescent="0.2">
      <c r="B177" s="93"/>
      <c r="C177" s="22"/>
      <c r="D177" s="22"/>
      <c r="E177" s="23"/>
      <c r="F177" s="23"/>
      <c r="G177" s="22"/>
      <c r="H177" s="22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2:32" ht="14.25" x14ac:dyDescent="0.2">
      <c r="B178" s="93"/>
      <c r="C178" s="22"/>
      <c r="D178" s="22"/>
      <c r="E178" s="23"/>
      <c r="F178" s="23"/>
      <c r="G178" s="22"/>
      <c r="H178" s="22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2:32" ht="14.25" x14ac:dyDescent="0.2">
      <c r="B179" s="93"/>
      <c r="C179" s="22"/>
      <c r="D179" s="22"/>
      <c r="E179" s="23"/>
      <c r="F179" s="23"/>
      <c r="G179" s="22"/>
      <c r="H179" s="22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2:32" ht="14.25" x14ac:dyDescent="0.2">
      <c r="B180" s="93"/>
      <c r="C180" s="22"/>
      <c r="D180" s="22"/>
      <c r="E180" s="23"/>
      <c r="F180" s="23"/>
      <c r="G180" s="22"/>
      <c r="H180" s="22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2:32" ht="14.25" x14ac:dyDescent="0.2">
      <c r="B181" s="93"/>
      <c r="C181" s="22"/>
      <c r="D181" s="22"/>
      <c r="E181" s="23"/>
      <c r="F181" s="23"/>
      <c r="G181" s="22"/>
      <c r="H181" s="22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2:32" ht="14.25" x14ac:dyDescent="0.2">
      <c r="B182" s="93"/>
      <c r="C182" s="22"/>
      <c r="D182" s="22"/>
      <c r="E182" s="23"/>
      <c r="F182" s="23"/>
      <c r="G182" s="22"/>
      <c r="H182" s="22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2:32" ht="14.25" x14ac:dyDescent="0.2">
      <c r="B183" s="93"/>
      <c r="C183" s="22"/>
      <c r="D183" s="22"/>
      <c r="E183" s="23"/>
      <c r="F183" s="23"/>
      <c r="G183" s="22"/>
      <c r="H183" s="22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2:32" ht="14.25" x14ac:dyDescent="0.2">
      <c r="B184" s="93"/>
      <c r="C184" s="22"/>
      <c r="D184" s="22"/>
      <c r="E184" s="23"/>
      <c r="F184" s="23"/>
      <c r="G184" s="22"/>
      <c r="H184" s="22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2:32" ht="14.25" x14ac:dyDescent="0.2">
      <c r="B185" s="93"/>
      <c r="C185" s="22"/>
      <c r="D185" s="22"/>
      <c r="E185" s="23"/>
      <c r="F185" s="23"/>
      <c r="G185" s="22"/>
      <c r="H185" s="22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2:32" ht="14.25" x14ac:dyDescent="0.2">
      <c r="B186" s="93"/>
      <c r="C186" s="22"/>
      <c r="D186" s="22"/>
      <c r="E186" s="23"/>
      <c r="F186" s="23"/>
      <c r="G186" s="22"/>
      <c r="H186" s="22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2:32" ht="14.25" x14ac:dyDescent="0.2">
      <c r="B187" s="93"/>
      <c r="C187" s="22"/>
      <c r="D187" s="22"/>
      <c r="E187" s="23"/>
      <c r="F187" s="23"/>
      <c r="G187" s="22"/>
      <c r="H187" s="22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2:32" ht="14.25" x14ac:dyDescent="0.2">
      <c r="B188" s="93"/>
      <c r="C188" s="22"/>
      <c r="D188" s="22"/>
      <c r="E188" s="23"/>
      <c r="F188" s="23"/>
      <c r="G188" s="22"/>
      <c r="H188" s="22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2:32" ht="14.25" x14ac:dyDescent="0.2">
      <c r="B189" s="93"/>
      <c r="C189" s="22"/>
      <c r="D189" s="22"/>
      <c r="E189" s="23"/>
      <c r="F189" s="23"/>
      <c r="G189" s="22"/>
      <c r="H189" s="22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2:32" ht="14.25" x14ac:dyDescent="0.2">
      <c r="B190" s="93"/>
      <c r="C190" s="22"/>
      <c r="D190" s="22"/>
      <c r="E190" s="23"/>
      <c r="F190" s="23"/>
      <c r="G190" s="22"/>
      <c r="H190" s="22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2:32" ht="14.25" x14ac:dyDescent="0.2">
      <c r="B191" s="93"/>
      <c r="C191" s="22"/>
      <c r="D191" s="22"/>
      <c r="E191" s="23"/>
      <c r="F191" s="23"/>
      <c r="G191" s="22"/>
      <c r="H191" s="22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2:32" ht="14.25" x14ac:dyDescent="0.2">
      <c r="B192" s="93"/>
      <c r="C192" s="22"/>
      <c r="D192" s="22"/>
      <c r="E192" s="23"/>
      <c r="F192" s="23"/>
      <c r="G192" s="22"/>
      <c r="H192" s="22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2:32" ht="14.25" x14ac:dyDescent="0.2">
      <c r="B193" s="93"/>
      <c r="C193" s="22"/>
      <c r="D193" s="22"/>
      <c r="E193" s="23"/>
      <c r="F193" s="23"/>
      <c r="G193" s="22"/>
      <c r="H193" s="22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2:32" ht="14.25" x14ac:dyDescent="0.2">
      <c r="B194" s="93"/>
      <c r="C194" s="22"/>
      <c r="D194" s="22"/>
      <c r="E194" s="23"/>
      <c r="F194" s="23"/>
      <c r="G194" s="22"/>
      <c r="H194" s="22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2:32" ht="14.25" x14ac:dyDescent="0.2">
      <c r="B195" s="93"/>
      <c r="C195" s="22"/>
      <c r="D195" s="22"/>
      <c r="E195" s="23"/>
      <c r="F195" s="23"/>
      <c r="G195" s="22"/>
      <c r="H195" s="22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2:32" ht="14.25" x14ac:dyDescent="0.2">
      <c r="B196" s="93"/>
      <c r="C196" s="22"/>
      <c r="D196" s="22"/>
      <c r="E196" s="23"/>
      <c r="F196" s="23"/>
      <c r="G196" s="22"/>
      <c r="H196" s="22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2:32" ht="14.25" x14ac:dyDescent="0.2">
      <c r="B197" s="93"/>
      <c r="C197" s="22"/>
      <c r="D197" s="22"/>
      <c r="E197" s="23"/>
      <c r="F197" s="23"/>
      <c r="G197" s="22"/>
      <c r="H197" s="22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2:32" ht="14.25" x14ac:dyDescent="0.2">
      <c r="B198" s="93"/>
      <c r="C198" s="22"/>
      <c r="D198" s="22"/>
      <c r="E198" s="23"/>
      <c r="F198" s="23"/>
      <c r="G198" s="22"/>
      <c r="H198" s="22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2:32" ht="14.25" x14ac:dyDescent="0.2">
      <c r="B199" s="93"/>
      <c r="C199" s="22"/>
      <c r="D199" s="22"/>
      <c r="E199" s="23"/>
      <c r="F199" s="23"/>
      <c r="G199" s="22"/>
      <c r="H199" s="22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2:32" ht="14.25" x14ac:dyDescent="0.2">
      <c r="B200" s="93"/>
      <c r="C200" s="22"/>
      <c r="D200" s="22"/>
      <c r="E200" s="23"/>
      <c r="F200" s="23"/>
      <c r="G200" s="22"/>
      <c r="H200" s="22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2:32" ht="14.25" x14ac:dyDescent="0.2">
      <c r="B201" s="93"/>
      <c r="C201" s="22"/>
      <c r="D201" s="22"/>
      <c r="E201" s="23"/>
      <c r="F201" s="23"/>
      <c r="G201" s="22"/>
      <c r="H201" s="22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2:32" ht="14.25" x14ac:dyDescent="0.2">
      <c r="B202" s="93"/>
      <c r="C202" s="22"/>
      <c r="D202" s="22"/>
      <c r="E202" s="23"/>
      <c r="F202" s="23"/>
      <c r="G202" s="22"/>
      <c r="H202" s="22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2:32" ht="14.25" x14ac:dyDescent="0.2">
      <c r="B203" s="93"/>
      <c r="C203" s="22"/>
      <c r="D203" s="22"/>
      <c r="E203" s="23"/>
      <c r="F203" s="23"/>
      <c r="G203" s="22"/>
      <c r="H203" s="22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2:32" ht="14.25" x14ac:dyDescent="0.2">
      <c r="B204" s="93"/>
      <c r="C204" s="22"/>
      <c r="D204" s="22"/>
      <c r="E204" s="23"/>
      <c r="F204" s="23"/>
      <c r="G204" s="22"/>
      <c r="H204" s="22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2:32" ht="14.25" x14ac:dyDescent="0.2">
      <c r="B205" s="93"/>
      <c r="C205" s="22"/>
      <c r="D205" s="22"/>
      <c r="E205" s="23"/>
      <c r="F205" s="23"/>
      <c r="G205" s="22"/>
      <c r="H205" s="22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2:32" ht="14.25" x14ac:dyDescent="0.2">
      <c r="B206" s="93"/>
      <c r="C206" s="22"/>
      <c r="D206" s="22"/>
      <c r="E206" s="23"/>
      <c r="F206" s="23"/>
      <c r="G206" s="22"/>
      <c r="H206" s="22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2:32" ht="14.25" x14ac:dyDescent="0.2">
      <c r="B207" s="93"/>
      <c r="C207" s="22"/>
      <c r="D207" s="22"/>
      <c r="E207" s="23"/>
      <c r="F207" s="23"/>
      <c r="G207" s="22"/>
      <c r="H207" s="22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2:32" ht="14.25" x14ac:dyDescent="0.2">
      <c r="B208" s="93"/>
      <c r="C208" s="22"/>
      <c r="D208" s="22"/>
      <c r="E208" s="23"/>
      <c r="F208" s="23"/>
      <c r="G208" s="22"/>
      <c r="H208" s="22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2:32" ht="14.25" x14ac:dyDescent="0.2">
      <c r="B209" s="93"/>
      <c r="C209" s="22"/>
      <c r="D209" s="22"/>
      <c r="E209" s="23"/>
      <c r="F209" s="23"/>
      <c r="G209" s="22"/>
      <c r="H209" s="22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2:32" ht="14.25" x14ac:dyDescent="0.2">
      <c r="B210" s="93"/>
      <c r="C210" s="22"/>
      <c r="D210" s="22"/>
      <c r="E210" s="23"/>
      <c r="F210" s="23"/>
      <c r="G210" s="22"/>
      <c r="H210" s="22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2:32" ht="14.25" x14ac:dyDescent="0.2">
      <c r="B211" s="93"/>
      <c r="C211" s="22"/>
      <c r="D211" s="22"/>
      <c r="E211" s="23"/>
      <c r="F211" s="23"/>
      <c r="G211" s="22"/>
      <c r="H211" s="22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2:32" ht="14.25" x14ac:dyDescent="0.2">
      <c r="B212" s="93"/>
      <c r="C212" s="22"/>
      <c r="D212" s="22"/>
      <c r="E212" s="23"/>
      <c r="F212" s="23"/>
      <c r="G212" s="22"/>
      <c r="H212" s="22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2:32" ht="14.25" x14ac:dyDescent="0.2">
      <c r="B213" s="93"/>
      <c r="C213" s="22"/>
      <c r="D213" s="22"/>
      <c r="E213" s="23"/>
      <c r="F213" s="23"/>
      <c r="G213" s="22"/>
      <c r="H213" s="22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2:32" ht="14.25" x14ac:dyDescent="0.2">
      <c r="B214" s="93"/>
      <c r="C214" s="22"/>
      <c r="D214" s="22"/>
      <c r="E214" s="23"/>
      <c r="F214" s="23"/>
      <c r="G214" s="22"/>
      <c r="H214" s="22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2:32" ht="14.25" x14ac:dyDescent="0.2">
      <c r="B215" s="93"/>
      <c r="C215" s="22"/>
      <c r="D215" s="22"/>
      <c r="E215" s="23"/>
      <c r="F215" s="23"/>
      <c r="G215" s="22"/>
      <c r="H215" s="22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2:32" ht="14.25" x14ac:dyDescent="0.2">
      <c r="B216" s="93"/>
      <c r="C216" s="22"/>
      <c r="D216" s="22"/>
      <c r="E216" s="23"/>
      <c r="F216" s="23"/>
      <c r="G216" s="22"/>
      <c r="H216" s="22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2:32" ht="14.25" x14ac:dyDescent="0.2">
      <c r="B217" s="93"/>
      <c r="C217" s="22"/>
      <c r="D217" s="22"/>
      <c r="E217" s="23"/>
      <c r="F217" s="23"/>
      <c r="G217" s="22"/>
      <c r="H217" s="22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2:32" ht="14.25" x14ac:dyDescent="0.2">
      <c r="B218" s="93"/>
      <c r="C218" s="22"/>
      <c r="D218" s="22"/>
      <c r="E218" s="23"/>
      <c r="F218" s="23"/>
      <c r="G218" s="22"/>
      <c r="H218" s="22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2:32" ht="14.25" x14ac:dyDescent="0.2">
      <c r="B219" s="93"/>
      <c r="C219" s="22"/>
      <c r="D219" s="22"/>
      <c r="E219" s="23"/>
      <c r="F219" s="23"/>
      <c r="G219" s="22"/>
      <c r="H219" s="22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2:32" ht="14.25" x14ac:dyDescent="0.2">
      <c r="B220" s="93"/>
      <c r="C220" s="22"/>
      <c r="D220" s="22"/>
      <c r="E220" s="23"/>
      <c r="F220" s="23"/>
      <c r="G220" s="22"/>
      <c r="H220" s="22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2:32" ht="14.25" x14ac:dyDescent="0.2">
      <c r="B221" s="93"/>
      <c r="C221" s="22"/>
      <c r="D221" s="22"/>
      <c r="E221" s="23"/>
      <c r="F221" s="23"/>
      <c r="G221" s="22"/>
      <c r="H221" s="22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2:32" ht="14.25" x14ac:dyDescent="0.2">
      <c r="B222" s="93"/>
      <c r="C222" s="22"/>
      <c r="D222" s="22"/>
      <c r="E222" s="23"/>
      <c r="F222" s="23"/>
      <c r="G222" s="22"/>
      <c r="H222" s="22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2:32" ht="14.25" x14ac:dyDescent="0.2">
      <c r="B223" s="93"/>
      <c r="C223" s="22"/>
      <c r="D223" s="22"/>
      <c r="E223" s="23"/>
      <c r="F223" s="23"/>
      <c r="G223" s="22"/>
      <c r="H223" s="22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2:32" ht="14.25" x14ac:dyDescent="0.2">
      <c r="B224" s="93"/>
      <c r="C224" s="22"/>
      <c r="D224" s="22"/>
      <c r="E224" s="23"/>
      <c r="F224" s="23"/>
      <c r="G224" s="22"/>
      <c r="H224" s="22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2:32" ht="14.25" x14ac:dyDescent="0.2">
      <c r="B225" s="93"/>
      <c r="C225" s="22"/>
      <c r="D225" s="22"/>
      <c r="E225" s="23"/>
      <c r="F225" s="23"/>
      <c r="G225" s="22"/>
      <c r="H225" s="22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2:32" ht="14.25" x14ac:dyDescent="0.2">
      <c r="B226" s="93"/>
      <c r="C226" s="22"/>
      <c r="D226" s="22"/>
      <c r="E226" s="23"/>
      <c r="F226" s="23"/>
      <c r="G226" s="22"/>
      <c r="H226" s="22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2:32" ht="14.25" x14ac:dyDescent="0.2">
      <c r="B227" s="93"/>
      <c r="C227" s="22"/>
      <c r="D227" s="22"/>
      <c r="E227" s="23"/>
      <c r="F227" s="23"/>
      <c r="G227" s="22"/>
      <c r="H227" s="22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2:32" ht="14.25" x14ac:dyDescent="0.2">
      <c r="B228" s="93"/>
      <c r="C228" s="22"/>
      <c r="D228" s="22"/>
      <c r="E228" s="23"/>
      <c r="F228" s="23"/>
      <c r="G228" s="22"/>
      <c r="H228" s="22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2:32" ht="14.25" x14ac:dyDescent="0.2">
      <c r="B229" s="93"/>
      <c r="C229" s="22"/>
      <c r="D229" s="22"/>
      <c r="E229" s="23"/>
      <c r="F229" s="23"/>
      <c r="G229" s="22"/>
      <c r="H229" s="22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2:32" ht="14.25" x14ac:dyDescent="0.2">
      <c r="B230" s="93"/>
      <c r="C230" s="22"/>
      <c r="D230" s="22"/>
      <c r="E230" s="23"/>
      <c r="F230" s="23"/>
      <c r="G230" s="22"/>
      <c r="H230" s="22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2:32" ht="14.25" x14ac:dyDescent="0.2">
      <c r="B231" s="93"/>
      <c r="C231" s="22"/>
      <c r="D231" s="22"/>
      <c r="E231" s="23"/>
      <c r="F231" s="23"/>
      <c r="G231" s="22"/>
      <c r="H231" s="22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2:32" ht="14.25" x14ac:dyDescent="0.2">
      <c r="B232" s="93"/>
      <c r="C232" s="22"/>
      <c r="D232" s="22"/>
      <c r="E232" s="23"/>
      <c r="F232" s="23"/>
      <c r="G232" s="22"/>
      <c r="H232" s="22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2:32" ht="14.25" x14ac:dyDescent="0.2">
      <c r="B233" s="93"/>
      <c r="C233" s="22"/>
      <c r="D233" s="22"/>
      <c r="E233" s="23"/>
      <c r="F233" s="23"/>
      <c r="G233" s="22"/>
      <c r="H233" s="22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2:32" ht="14.25" x14ac:dyDescent="0.2">
      <c r="B234" s="93"/>
      <c r="C234" s="22"/>
      <c r="D234" s="22"/>
      <c r="E234" s="23"/>
      <c r="F234" s="23"/>
      <c r="G234" s="22"/>
      <c r="H234" s="22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2:32" ht="14.25" x14ac:dyDescent="0.2">
      <c r="B235" s="93"/>
      <c r="C235" s="22"/>
      <c r="D235" s="22"/>
      <c r="E235" s="23"/>
      <c r="F235" s="23"/>
      <c r="G235" s="22"/>
      <c r="H235" s="22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2:32" ht="14.25" x14ac:dyDescent="0.2">
      <c r="B236" s="93"/>
      <c r="C236" s="22"/>
      <c r="D236" s="22"/>
      <c r="E236" s="23"/>
      <c r="F236" s="23"/>
      <c r="G236" s="22"/>
      <c r="H236" s="22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2:32" ht="14.25" x14ac:dyDescent="0.2">
      <c r="B237" s="93"/>
      <c r="C237" s="22"/>
      <c r="D237" s="22"/>
      <c r="E237" s="23"/>
      <c r="F237" s="23"/>
      <c r="G237" s="22"/>
      <c r="H237" s="22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2:32" ht="14.25" x14ac:dyDescent="0.2">
      <c r="B238" s="93"/>
      <c r="C238" s="22"/>
      <c r="D238" s="22"/>
      <c r="E238" s="23"/>
      <c r="F238" s="23"/>
      <c r="G238" s="22"/>
      <c r="H238" s="22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2:32" ht="14.25" x14ac:dyDescent="0.2">
      <c r="B239" s="93"/>
      <c r="C239" s="22"/>
      <c r="D239" s="22"/>
      <c r="E239" s="23"/>
      <c r="F239" s="23"/>
      <c r="G239" s="22"/>
      <c r="H239" s="22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2:32" ht="14.25" x14ac:dyDescent="0.2">
      <c r="B240" s="93"/>
      <c r="C240" s="22"/>
      <c r="D240" s="22"/>
      <c r="E240" s="23"/>
      <c r="F240" s="23"/>
      <c r="G240" s="22"/>
      <c r="H240" s="22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2:32" ht="14.25" x14ac:dyDescent="0.2">
      <c r="B241" s="93"/>
      <c r="C241" s="22"/>
      <c r="D241" s="22"/>
      <c r="E241" s="23"/>
      <c r="F241" s="23"/>
      <c r="G241" s="22"/>
      <c r="H241" s="22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2:32" ht="14.25" x14ac:dyDescent="0.2">
      <c r="B242" s="93"/>
      <c r="C242" s="22"/>
      <c r="D242" s="22"/>
      <c r="E242" s="23"/>
      <c r="F242" s="23"/>
      <c r="G242" s="22"/>
      <c r="H242" s="22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2:32" ht="14.25" x14ac:dyDescent="0.2">
      <c r="B243" s="93"/>
      <c r="C243" s="22"/>
      <c r="D243" s="22"/>
      <c r="E243" s="23"/>
      <c r="F243" s="23"/>
      <c r="G243" s="22"/>
      <c r="H243" s="22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2:32" ht="14.25" x14ac:dyDescent="0.2">
      <c r="B244" s="93"/>
      <c r="C244" s="22"/>
      <c r="D244" s="22"/>
      <c r="E244" s="23"/>
      <c r="F244" s="23"/>
      <c r="G244" s="22"/>
      <c r="H244" s="22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2:32" ht="14.25" x14ac:dyDescent="0.2">
      <c r="B245" s="93"/>
      <c r="C245" s="22"/>
      <c r="D245" s="22"/>
      <c r="E245" s="23"/>
      <c r="F245" s="23"/>
      <c r="G245" s="22"/>
      <c r="H245" s="22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2:32" ht="14.25" x14ac:dyDescent="0.2">
      <c r="B246" s="93"/>
      <c r="C246" s="22"/>
      <c r="D246" s="22"/>
      <c r="E246" s="23"/>
      <c r="F246" s="23"/>
      <c r="G246" s="22"/>
      <c r="H246" s="22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2:32" ht="14.25" x14ac:dyDescent="0.2">
      <c r="B247" s="93"/>
      <c r="C247" s="22"/>
      <c r="D247" s="22"/>
      <c r="E247" s="23"/>
      <c r="F247" s="23"/>
      <c r="G247" s="22"/>
      <c r="H247" s="22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2:32" ht="14.25" x14ac:dyDescent="0.2">
      <c r="B248" s="93"/>
      <c r="C248" s="22"/>
      <c r="D248" s="22"/>
      <c r="E248" s="23"/>
      <c r="F248" s="23"/>
      <c r="G248" s="22"/>
      <c r="H248" s="22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2:32" ht="14.25" x14ac:dyDescent="0.2">
      <c r="B249" s="93"/>
      <c r="C249" s="22"/>
      <c r="D249" s="22"/>
      <c r="E249" s="23"/>
      <c r="F249" s="23"/>
      <c r="G249" s="22"/>
      <c r="H249" s="22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2:32" ht="14.25" x14ac:dyDescent="0.2">
      <c r="B250" s="93"/>
      <c r="C250" s="22"/>
      <c r="D250" s="22"/>
      <c r="E250" s="23"/>
      <c r="F250" s="23"/>
      <c r="G250" s="22"/>
      <c r="H250" s="22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2:32" ht="14.25" x14ac:dyDescent="0.2">
      <c r="B251" s="93"/>
      <c r="C251" s="22"/>
      <c r="D251" s="22"/>
      <c r="E251" s="23"/>
      <c r="F251" s="23"/>
      <c r="G251" s="22"/>
      <c r="H251" s="22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2:32" ht="14.25" x14ac:dyDescent="0.2">
      <c r="B252" s="93"/>
      <c r="C252" s="22"/>
      <c r="D252" s="22"/>
      <c r="E252" s="23"/>
      <c r="F252" s="23"/>
      <c r="G252" s="22"/>
      <c r="H252" s="22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2:32" ht="14.25" x14ac:dyDescent="0.2">
      <c r="B253" s="93"/>
      <c r="C253" s="22"/>
      <c r="D253" s="22"/>
      <c r="E253" s="23"/>
      <c r="F253" s="23"/>
      <c r="G253" s="22"/>
      <c r="H253" s="22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2:32" ht="14.25" x14ac:dyDescent="0.2">
      <c r="B254" s="93"/>
      <c r="C254" s="22"/>
      <c r="D254" s="22"/>
      <c r="E254" s="23"/>
      <c r="F254" s="23"/>
      <c r="G254" s="22"/>
      <c r="H254" s="22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2:32" ht="14.25" x14ac:dyDescent="0.2">
      <c r="B255" s="93"/>
      <c r="C255" s="22"/>
      <c r="D255" s="22"/>
      <c r="E255" s="23"/>
      <c r="F255" s="23"/>
      <c r="G255" s="22"/>
      <c r="H255" s="22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2:32" ht="14.25" x14ac:dyDescent="0.2">
      <c r="B256" s="93"/>
      <c r="C256" s="22"/>
      <c r="D256" s="22"/>
      <c r="E256" s="23"/>
      <c r="F256" s="23"/>
      <c r="G256" s="22"/>
      <c r="H256" s="22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2:32" ht="14.25" x14ac:dyDescent="0.2">
      <c r="B257" s="93"/>
      <c r="C257" s="22"/>
      <c r="D257" s="22"/>
      <c r="E257" s="23"/>
      <c r="F257" s="23"/>
      <c r="G257" s="22"/>
      <c r="H257" s="22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2:32" ht="14.25" x14ac:dyDescent="0.2">
      <c r="B258" s="93"/>
      <c r="C258" s="22"/>
      <c r="D258" s="22"/>
      <c r="E258" s="23"/>
      <c r="F258" s="23"/>
      <c r="G258" s="22"/>
      <c r="H258" s="22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2:32" ht="14.25" x14ac:dyDescent="0.2">
      <c r="B259" s="93"/>
      <c r="C259" s="22"/>
      <c r="D259" s="22"/>
      <c r="E259" s="23"/>
      <c r="F259" s="23"/>
      <c r="G259" s="22"/>
      <c r="H259" s="22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2:32" ht="14.25" x14ac:dyDescent="0.2">
      <c r="B260" s="93"/>
      <c r="C260" s="22"/>
      <c r="D260" s="22"/>
      <c r="E260" s="23"/>
      <c r="F260" s="23"/>
      <c r="G260" s="22"/>
      <c r="H260" s="22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2:32" ht="14.25" x14ac:dyDescent="0.2">
      <c r="B261" s="93"/>
      <c r="C261" s="22"/>
      <c r="D261" s="22"/>
      <c r="E261" s="23"/>
      <c r="F261" s="23"/>
      <c r="G261" s="22"/>
      <c r="H261" s="22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2:32" ht="14.25" x14ac:dyDescent="0.2">
      <c r="B262" s="93"/>
      <c r="C262" s="22"/>
      <c r="D262" s="22"/>
      <c r="E262" s="23"/>
      <c r="F262" s="23"/>
      <c r="G262" s="22"/>
      <c r="H262" s="22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2:32" ht="14.25" x14ac:dyDescent="0.2">
      <c r="B263" s="93"/>
      <c r="C263" s="22"/>
      <c r="D263" s="22"/>
      <c r="E263" s="23"/>
      <c r="F263" s="23"/>
      <c r="G263" s="22"/>
      <c r="H263" s="22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2:32" ht="14.25" x14ac:dyDescent="0.2">
      <c r="B264" s="93"/>
      <c r="C264" s="22"/>
      <c r="D264" s="22"/>
      <c r="E264" s="23"/>
      <c r="F264" s="23"/>
      <c r="G264" s="22"/>
      <c r="H264" s="22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2:32" ht="14.25" x14ac:dyDescent="0.2">
      <c r="B265" s="93"/>
      <c r="C265" s="22"/>
      <c r="D265" s="22"/>
      <c r="E265" s="23"/>
      <c r="F265" s="23"/>
      <c r="G265" s="22"/>
      <c r="H265" s="22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2:32" ht="14.25" x14ac:dyDescent="0.2">
      <c r="B266" s="93"/>
      <c r="C266" s="22"/>
      <c r="D266" s="22"/>
      <c r="E266" s="23"/>
      <c r="F266" s="23"/>
      <c r="G266" s="22"/>
      <c r="H266" s="22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2:32" ht="14.25" x14ac:dyDescent="0.2">
      <c r="B267" s="93"/>
      <c r="C267" s="22"/>
      <c r="D267" s="22"/>
      <c r="E267" s="23"/>
      <c r="F267" s="23"/>
      <c r="G267" s="22"/>
      <c r="H267" s="22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2:32" ht="14.25" x14ac:dyDescent="0.2">
      <c r="B268" s="93"/>
      <c r="C268" s="22"/>
      <c r="D268" s="22"/>
      <c r="E268" s="23"/>
      <c r="F268" s="23"/>
      <c r="G268" s="22"/>
      <c r="H268" s="22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2:32" ht="14.25" x14ac:dyDescent="0.2">
      <c r="B269" s="93"/>
      <c r="C269" s="22"/>
      <c r="D269" s="22"/>
      <c r="E269" s="23"/>
      <c r="F269" s="23"/>
      <c r="G269" s="22"/>
      <c r="H269" s="22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2:32" ht="14.25" x14ac:dyDescent="0.2">
      <c r="B270" s="93"/>
      <c r="C270" s="22"/>
      <c r="D270" s="22"/>
      <c r="E270" s="23"/>
      <c r="F270" s="23"/>
      <c r="G270" s="22"/>
      <c r="H270" s="22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2:32" ht="14.25" x14ac:dyDescent="0.2">
      <c r="B271" s="93"/>
      <c r="C271" s="22"/>
      <c r="D271" s="22"/>
      <c r="E271" s="23"/>
      <c r="F271" s="23"/>
      <c r="G271" s="22"/>
      <c r="H271" s="22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2:32" ht="14.25" x14ac:dyDescent="0.2">
      <c r="B272" s="93"/>
      <c r="C272" s="22"/>
      <c r="D272" s="22"/>
      <c r="E272" s="23"/>
      <c r="F272" s="23"/>
      <c r="G272" s="22"/>
      <c r="H272" s="22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2:32" ht="14.25" x14ac:dyDescent="0.2">
      <c r="B273" s="93"/>
      <c r="C273" s="22"/>
      <c r="D273" s="22"/>
      <c r="E273" s="23"/>
      <c r="F273" s="23"/>
      <c r="G273" s="22"/>
      <c r="H273" s="22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2:32" ht="14.25" x14ac:dyDescent="0.2">
      <c r="B274" s="93"/>
      <c r="C274" s="22"/>
      <c r="D274" s="22"/>
      <c r="E274" s="23"/>
      <c r="F274" s="23"/>
      <c r="G274" s="22"/>
      <c r="H274" s="22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2:32" ht="14.25" x14ac:dyDescent="0.2">
      <c r="B275" s="93"/>
      <c r="C275" s="22"/>
      <c r="D275" s="22"/>
      <c r="E275" s="23"/>
      <c r="F275" s="23"/>
      <c r="G275" s="22"/>
      <c r="H275" s="22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2:32" ht="14.25" x14ac:dyDescent="0.2">
      <c r="B276" s="93"/>
      <c r="C276" s="22"/>
      <c r="D276" s="22"/>
      <c r="E276" s="23"/>
      <c r="F276" s="23"/>
      <c r="G276" s="22"/>
      <c r="H276" s="22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2:32" ht="14.25" x14ac:dyDescent="0.2">
      <c r="B277" s="93"/>
      <c r="C277" s="22"/>
      <c r="D277" s="22"/>
      <c r="E277" s="23"/>
      <c r="F277" s="23"/>
      <c r="G277" s="22"/>
      <c r="H277" s="22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2:32" ht="14.25" x14ac:dyDescent="0.2">
      <c r="B278" s="93"/>
      <c r="C278" s="22"/>
      <c r="D278" s="22"/>
      <c r="E278" s="23"/>
      <c r="F278" s="23"/>
      <c r="G278" s="22"/>
      <c r="H278" s="22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2:32" ht="14.25" x14ac:dyDescent="0.2">
      <c r="B279" s="93"/>
      <c r="C279" s="22"/>
      <c r="D279" s="22"/>
      <c r="E279" s="23"/>
      <c r="F279" s="23"/>
      <c r="G279" s="22"/>
      <c r="H279" s="22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2:32" ht="14.25" x14ac:dyDescent="0.2">
      <c r="B280" s="93"/>
      <c r="C280" s="22"/>
      <c r="D280" s="22"/>
      <c r="E280" s="23"/>
      <c r="F280" s="23"/>
      <c r="G280" s="22"/>
      <c r="H280" s="22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2:32" ht="14.25" x14ac:dyDescent="0.2">
      <c r="B281" s="93"/>
      <c r="C281" s="22"/>
      <c r="D281" s="22"/>
      <c r="E281" s="23"/>
      <c r="F281" s="23"/>
      <c r="G281" s="22"/>
      <c r="H281" s="22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2:32" ht="14.25" x14ac:dyDescent="0.2">
      <c r="B282" s="93"/>
      <c r="C282" s="22"/>
      <c r="D282" s="22"/>
      <c r="E282" s="23"/>
      <c r="F282" s="23"/>
      <c r="G282" s="22"/>
      <c r="H282" s="22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2:32" ht="14.25" x14ac:dyDescent="0.2">
      <c r="B283" s="93"/>
      <c r="C283" s="22"/>
      <c r="D283" s="22"/>
      <c r="E283" s="23"/>
      <c r="F283" s="23"/>
      <c r="G283" s="22"/>
      <c r="H283" s="22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2:32" ht="14.25" x14ac:dyDescent="0.2">
      <c r="B284" s="93"/>
      <c r="C284" s="22"/>
      <c r="D284" s="22"/>
      <c r="E284" s="23"/>
      <c r="F284" s="23"/>
      <c r="G284" s="22"/>
      <c r="H284" s="22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2:32" ht="14.25" x14ac:dyDescent="0.2">
      <c r="B285" s="93"/>
      <c r="C285" s="22"/>
      <c r="D285" s="22"/>
      <c r="E285" s="23"/>
      <c r="F285" s="23"/>
      <c r="G285" s="22"/>
      <c r="H285" s="22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2:32" ht="14.25" x14ac:dyDescent="0.2">
      <c r="B286" s="93"/>
      <c r="C286" s="22"/>
      <c r="D286" s="22"/>
      <c r="E286" s="23"/>
      <c r="F286" s="23"/>
      <c r="G286" s="22"/>
      <c r="H286" s="22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2:32" ht="14.25" x14ac:dyDescent="0.2">
      <c r="B287" s="93"/>
      <c r="C287" s="22"/>
      <c r="D287" s="22"/>
      <c r="E287" s="23"/>
      <c r="F287" s="23"/>
      <c r="G287" s="22"/>
      <c r="H287" s="22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2:32" ht="14.25" x14ac:dyDescent="0.2">
      <c r="B288" s="93"/>
      <c r="C288" s="22"/>
      <c r="D288" s="22"/>
      <c r="E288" s="23"/>
      <c r="F288" s="23"/>
      <c r="G288" s="22"/>
      <c r="H288" s="22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2:32" ht="14.25" x14ac:dyDescent="0.2">
      <c r="B289" s="93"/>
      <c r="C289" s="22"/>
      <c r="D289" s="22"/>
      <c r="E289" s="23"/>
      <c r="F289" s="23"/>
      <c r="G289" s="22"/>
      <c r="H289" s="22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2:32" ht="14.25" x14ac:dyDescent="0.2">
      <c r="B290" s="93"/>
      <c r="C290" s="22"/>
      <c r="D290" s="22"/>
      <c r="E290" s="23"/>
      <c r="F290" s="23"/>
      <c r="G290" s="22"/>
      <c r="H290" s="22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2:32" ht="14.25" x14ac:dyDescent="0.2">
      <c r="B291" s="93"/>
      <c r="C291" s="22"/>
      <c r="D291" s="22"/>
      <c r="E291" s="23"/>
      <c r="F291" s="23"/>
      <c r="G291" s="22"/>
      <c r="H291" s="22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2:32" ht="14.25" x14ac:dyDescent="0.2">
      <c r="B292" s="93"/>
      <c r="C292" s="22"/>
      <c r="D292" s="22"/>
      <c r="E292" s="23"/>
      <c r="F292" s="23"/>
      <c r="G292" s="22"/>
      <c r="H292" s="22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2:32" ht="14.25" x14ac:dyDescent="0.2">
      <c r="B293" s="93"/>
      <c r="C293" s="22"/>
      <c r="D293" s="22"/>
      <c r="E293" s="23"/>
      <c r="F293" s="23"/>
      <c r="G293" s="22"/>
      <c r="H293" s="22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2:32" ht="14.25" x14ac:dyDescent="0.2">
      <c r="B294" s="93"/>
      <c r="C294" s="22"/>
      <c r="D294" s="22"/>
      <c r="E294" s="23"/>
      <c r="F294" s="23"/>
      <c r="G294" s="22"/>
      <c r="H294" s="22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2:32" ht="14.25" x14ac:dyDescent="0.2">
      <c r="B295" s="93"/>
      <c r="C295" s="22"/>
      <c r="D295" s="22"/>
      <c r="E295" s="23"/>
      <c r="F295" s="23"/>
      <c r="G295" s="22"/>
      <c r="H295" s="22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2:32" ht="14.25" x14ac:dyDescent="0.2">
      <c r="B296" s="93"/>
      <c r="C296" s="22"/>
      <c r="D296" s="22"/>
      <c r="E296" s="23"/>
      <c r="F296" s="23"/>
      <c r="G296" s="22"/>
      <c r="H296" s="22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2:32" ht="14.25" x14ac:dyDescent="0.2">
      <c r="B297" s="93"/>
      <c r="C297" s="22"/>
      <c r="D297" s="22"/>
      <c r="E297" s="23"/>
      <c r="F297" s="23"/>
      <c r="G297" s="22"/>
      <c r="H297" s="22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2:32" ht="14.25" x14ac:dyDescent="0.2">
      <c r="B298" s="93"/>
      <c r="C298" s="22"/>
      <c r="D298" s="22"/>
      <c r="E298" s="23"/>
      <c r="F298" s="23"/>
      <c r="G298" s="22"/>
      <c r="H298" s="22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2:32" ht="14.25" x14ac:dyDescent="0.2">
      <c r="B299" s="93"/>
      <c r="C299" s="22"/>
      <c r="D299" s="22"/>
      <c r="E299" s="23"/>
      <c r="F299" s="23"/>
      <c r="G299" s="22"/>
      <c r="H299" s="22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2:32" ht="14.25" x14ac:dyDescent="0.2">
      <c r="B300" s="93"/>
      <c r="C300" s="22"/>
      <c r="D300" s="22"/>
      <c r="E300" s="23"/>
      <c r="F300" s="23"/>
      <c r="G300" s="22"/>
      <c r="H300" s="22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2:32" ht="14.25" x14ac:dyDescent="0.2">
      <c r="B301" s="93"/>
      <c r="C301" s="22"/>
      <c r="D301" s="22"/>
      <c r="E301" s="23"/>
      <c r="F301" s="23"/>
      <c r="G301" s="22"/>
      <c r="H301" s="22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2:32" ht="14.25" x14ac:dyDescent="0.2">
      <c r="B302" s="93"/>
      <c r="C302" s="22"/>
      <c r="D302" s="22"/>
      <c r="E302" s="23"/>
      <c r="F302" s="23"/>
      <c r="G302" s="22"/>
      <c r="H302" s="22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2:32" ht="14.25" x14ac:dyDescent="0.2">
      <c r="B303" s="93"/>
      <c r="C303" s="22"/>
      <c r="D303" s="22"/>
      <c r="E303" s="23"/>
      <c r="F303" s="23"/>
      <c r="G303" s="22"/>
      <c r="H303" s="22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2:32" ht="14.25" x14ac:dyDescent="0.2">
      <c r="B304" s="93"/>
      <c r="C304" s="22"/>
      <c r="D304" s="22"/>
      <c r="E304" s="23"/>
      <c r="F304" s="23"/>
      <c r="G304" s="22"/>
      <c r="H304" s="22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2:32" ht="14.25" x14ac:dyDescent="0.2">
      <c r="B305" s="93"/>
      <c r="C305" s="22"/>
      <c r="D305" s="22"/>
      <c r="E305" s="23"/>
      <c r="F305" s="23"/>
      <c r="G305" s="22"/>
      <c r="H305" s="22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2:32" ht="14.25" x14ac:dyDescent="0.2">
      <c r="B306" s="93"/>
      <c r="C306" s="22"/>
      <c r="D306" s="22"/>
      <c r="E306" s="23"/>
      <c r="F306" s="23"/>
      <c r="G306" s="22"/>
      <c r="H306" s="22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2:32" ht="14.25" x14ac:dyDescent="0.2">
      <c r="B307" s="93"/>
      <c r="C307" s="22"/>
      <c r="D307" s="22"/>
      <c r="E307" s="23"/>
      <c r="F307" s="23"/>
      <c r="G307" s="22"/>
      <c r="H307" s="22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2:32" ht="14.25" x14ac:dyDescent="0.2">
      <c r="B308" s="93"/>
      <c r="C308" s="22"/>
      <c r="D308" s="22"/>
      <c r="E308" s="23"/>
      <c r="F308" s="23"/>
      <c r="G308" s="22"/>
      <c r="H308" s="22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2:32" ht="14.25" x14ac:dyDescent="0.2">
      <c r="B309" s="93"/>
      <c r="C309" s="22"/>
      <c r="D309" s="22"/>
      <c r="E309" s="23"/>
      <c r="F309" s="23"/>
      <c r="G309" s="22"/>
      <c r="H309" s="22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2:32" ht="14.25" x14ac:dyDescent="0.2">
      <c r="B310" s="93"/>
      <c r="C310" s="22"/>
      <c r="D310" s="22"/>
      <c r="E310" s="23"/>
      <c r="F310" s="23"/>
      <c r="G310" s="22"/>
      <c r="H310" s="22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2:32" ht="14.25" x14ac:dyDescent="0.2">
      <c r="B311" s="93"/>
      <c r="C311" s="22"/>
      <c r="D311" s="22"/>
      <c r="E311" s="23"/>
      <c r="F311" s="23"/>
      <c r="G311" s="22"/>
      <c r="H311" s="22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2:32" ht="14.25" x14ac:dyDescent="0.2">
      <c r="B312" s="93"/>
      <c r="C312" s="22"/>
      <c r="D312" s="22"/>
      <c r="E312" s="23"/>
      <c r="F312" s="23"/>
      <c r="G312" s="22"/>
      <c r="H312" s="22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2:32" ht="14.25" x14ac:dyDescent="0.2">
      <c r="B313" s="93"/>
      <c r="C313" s="22"/>
      <c r="D313" s="22"/>
      <c r="E313" s="23"/>
      <c r="F313" s="23"/>
      <c r="G313" s="22"/>
      <c r="H313" s="22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2:32" ht="14.25" x14ac:dyDescent="0.2">
      <c r="B314" s="93"/>
      <c r="C314" s="22"/>
      <c r="D314" s="22"/>
      <c r="E314" s="23"/>
      <c r="F314" s="23"/>
      <c r="G314" s="22"/>
      <c r="H314" s="22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2:32" ht="14.25" x14ac:dyDescent="0.2">
      <c r="B315" s="93"/>
      <c r="C315" s="22"/>
      <c r="D315" s="22"/>
      <c r="E315" s="23"/>
      <c r="F315" s="23"/>
      <c r="G315" s="22"/>
      <c r="H315" s="22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2:32" ht="14.25" x14ac:dyDescent="0.2">
      <c r="B316" s="93"/>
      <c r="C316" s="22"/>
      <c r="D316" s="22"/>
      <c r="E316" s="23"/>
      <c r="F316" s="23"/>
      <c r="G316" s="22"/>
      <c r="H316" s="22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2:32" ht="14.25" x14ac:dyDescent="0.2">
      <c r="B317" s="93"/>
      <c r="C317" s="22"/>
      <c r="D317" s="22"/>
      <c r="E317" s="23"/>
      <c r="F317" s="23"/>
      <c r="G317" s="22"/>
      <c r="H317" s="22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2:32" ht="14.25" x14ac:dyDescent="0.2">
      <c r="B318" s="93"/>
      <c r="C318" s="22"/>
      <c r="D318" s="22"/>
      <c r="E318" s="23"/>
      <c r="F318" s="23"/>
      <c r="G318" s="22"/>
      <c r="H318" s="22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2:32" ht="14.25" x14ac:dyDescent="0.2">
      <c r="B319" s="93"/>
      <c r="C319" s="22"/>
      <c r="D319" s="22"/>
      <c r="E319" s="23"/>
      <c r="F319" s="23"/>
      <c r="G319" s="22"/>
      <c r="H319" s="22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2:32" ht="14.25" x14ac:dyDescent="0.2">
      <c r="B320" s="93"/>
      <c r="C320" s="22"/>
      <c r="D320" s="22"/>
      <c r="E320" s="23"/>
      <c r="F320" s="23"/>
      <c r="G320" s="22"/>
      <c r="H320" s="22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2:32" ht="14.25" x14ac:dyDescent="0.2">
      <c r="B321" s="93"/>
      <c r="C321" s="22"/>
      <c r="D321" s="22"/>
      <c r="E321" s="23"/>
      <c r="F321" s="23"/>
      <c r="G321" s="22"/>
      <c r="H321" s="22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2:32" ht="14.25" x14ac:dyDescent="0.2">
      <c r="B322" s="93"/>
      <c r="C322" s="22"/>
      <c r="D322" s="22"/>
      <c r="E322" s="23"/>
      <c r="F322" s="23"/>
      <c r="G322" s="22"/>
      <c r="H322" s="22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2:32" ht="14.25" x14ac:dyDescent="0.2">
      <c r="B323" s="93"/>
      <c r="C323" s="22"/>
      <c r="D323" s="22"/>
      <c r="E323" s="23"/>
      <c r="F323" s="23"/>
      <c r="G323" s="22"/>
      <c r="H323" s="22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2:32" ht="14.25" x14ac:dyDescent="0.2">
      <c r="B324" s="93"/>
      <c r="C324" s="22"/>
      <c r="D324" s="22"/>
      <c r="E324" s="23"/>
      <c r="F324" s="23"/>
      <c r="G324" s="22"/>
      <c r="H324" s="22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2:32" ht="14.25" x14ac:dyDescent="0.2">
      <c r="B325" s="93"/>
      <c r="C325" s="22"/>
      <c r="D325" s="22"/>
      <c r="E325" s="23"/>
      <c r="F325" s="23"/>
      <c r="G325" s="22"/>
      <c r="H325" s="22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2:32" ht="14.25" x14ac:dyDescent="0.2">
      <c r="B326" s="93"/>
      <c r="C326" s="22"/>
      <c r="D326" s="22"/>
      <c r="E326" s="23"/>
      <c r="F326" s="23"/>
      <c r="G326" s="22"/>
      <c r="H326" s="22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2:32" ht="14.25" x14ac:dyDescent="0.2">
      <c r="B327" s="93"/>
      <c r="C327" s="22"/>
      <c r="D327" s="22"/>
      <c r="E327" s="23"/>
      <c r="F327" s="23"/>
      <c r="G327" s="22"/>
      <c r="H327" s="22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2:32" ht="14.25" x14ac:dyDescent="0.2">
      <c r="B328" s="93"/>
      <c r="C328" s="22"/>
      <c r="D328" s="22"/>
      <c r="E328" s="23"/>
      <c r="F328" s="23"/>
      <c r="G328" s="22"/>
      <c r="H328" s="22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2:32" ht="14.25" x14ac:dyDescent="0.2">
      <c r="B329" s="93"/>
      <c r="C329" s="22"/>
      <c r="D329" s="22"/>
      <c r="E329" s="23"/>
      <c r="F329" s="23"/>
      <c r="G329" s="22"/>
      <c r="H329" s="22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2:32" ht="14.25" x14ac:dyDescent="0.2">
      <c r="B330" s="93"/>
      <c r="C330" s="22"/>
      <c r="D330" s="22"/>
      <c r="E330" s="23"/>
      <c r="F330" s="23"/>
      <c r="G330" s="22"/>
      <c r="H330" s="22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2:32" ht="14.25" x14ac:dyDescent="0.2">
      <c r="B331" s="93"/>
      <c r="C331" s="22"/>
      <c r="D331" s="22"/>
      <c r="E331" s="23"/>
      <c r="F331" s="23"/>
      <c r="G331" s="22"/>
      <c r="H331" s="22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2:32" ht="14.25" x14ac:dyDescent="0.2">
      <c r="B332" s="93"/>
      <c r="C332" s="22"/>
      <c r="D332" s="22"/>
      <c r="E332" s="23"/>
      <c r="F332" s="23"/>
      <c r="G332" s="22"/>
      <c r="H332" s="22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2:32" ht="14.25" x14ac:dyDescent="0.2">
      <c r="B333" s="93"/>
      <c r="C333" s="22"/>
      <c r="D333" s="22"/>
      <c r="E333" s="23"/>
      <c r="F333" s="23"/>
      <c r="G333" s="22"/>
      <c r="H333" s="22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2:32" ht="14.25" x14ac:dyDescent="0.2">
      <c r="B334" s="93"/>
      <c r="C334" s="22"/>
      <c r="D334" s="22"/>
      <c r="E334" s="23"/>
      <c r="F334" s="23"/>
      <c r="G334" s="22"/>
      <c r="H334" s="22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2:32" ht="14.25" x14ac:dyDescent="0.2">
      <c r="B335" s="93"/>
      <c r="C335" s="22"/>
      <c r="D335" s="22"/>
      <c r="E335" s="23"/>
      <c r="F335" s="23"/>
      <c r="G335" s="22"/>
      <c r="H335" s="22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2:32" ht="14.25" x14ac:dyDescent="0.2">
      <c r="B336" s="93"/>
      <c r="C336" s="22"/>
      <c r="D336" s="22"/>
      <c r="E336" s="23"/>
      <c r="F336" s="23"/>
      <c r="G336" s="22"/>
      <c r="H336" s="22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2:32" ht="14.25" x14ac:dyDescent="0.2">
      <c r="B337" s="93"/>
      <c r="C337" s="22"/>
      <c r="D337" s="22"/>
      <c r="E337" s="23"/>
      <c r="F337" s="23"/>
      <c r="G337" s="22"/>
      <c r="H337" s="22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2:32" ht="14.25" x14ac:dyDescent="0.2">
      <c r="B338" s="93"/>
      <c r="C338" s="22"/>
      <c r="D338" s="22"/>
      <c r="E338" s="23"/>
      <c r="F338" s="23"/>
      <c r="G338" s="22"/>
      <c r="H338" s="22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2:32" ht="14.25" x14ac:dyDescent="0.2">
      <c r="B339" s="93"/>
      <c r="C339" s="22"/>
      <c r="D339" s="22"/>
      <c r="E339" s="23"/>
      <c r="F339" s="23"/>
      <c r="G339" s="22"/>
      <c r="H339" s="22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2:32" ht="14.25" x14ac:dyDescent="0.2">
      <c r="B340" s="93"/>
      <c r="C340" s="22"/>
      <c r="D340" s="22"/>
      <c r="E340" s="23"/>
      <c r="F340" s="23"/>
      <c r="G340" s="22"/>
      <c r="H340" s="22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2:32" ht="14.25" x14ac:dyDescent="0.2">
      <c r="B341" s="93"/>
      <c r="C341" s="22"/>
      <c r="D341" s="22"/>
      <c r="E341" s="23"/>
      <c r="F341" s="23"/>
      <c r="G341" s="22"/>
      <c r="H341" s="22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2:32" ht="14.25" x14ac:dyDescent="0.2">
      <c r="B342" s="93"/>
      <c r="C342" s="22"/>
      <c r="D342" s="22"/>
      <c r="E342" s="23"/>
      <c r="F342" s="23"/>
      <c r="G342" s="22"/>
      <c r="H342" s="22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2:32" ht="14.25" x14ac:dyDescent="0.2">
      <c r="B343" s="93"/>
      <c r="C343" s="22"/>
      <c r="D343" s="22"/>
      <c r="E343" s="23"/>
      <c r="F343" s="23"/>
      <c r="G343" s="22"/>
      <c r="H343" s="22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2:32" ht="14.25" x14ac:dyDescent="0.2">
      <c r="B344" s="93"/>
      <c r="C344" s="22"/>
      <c r="D344" s="22"/>
      <c r="E344" s="23"/>
      <c r="F344" s="23"/>
      <c r="G344" s="22"/>
      <c r="H344" s="22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2:32" ht="14.25" x14ac:dyDescent="0.2">
      <c r="B345" s="93"/>
      <c r="C345" s="22"/>
      <c r="D345" s="22"/>
      <c r="E345" s="23"/>
      <c r="F345" s="23"/>
      <c r="G345" s="22"/>
      <c r="H345" s="22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2:32" ht="14.25" x14ac:dyDescent="0.2">
      <c r="B346" s="93"/>
      <c r="C346" s="22"/>
      <c r="D346" s="22"/>
      <c r="E346" s="23"/>
      <c r="F346" s="23"/>
      <c r="G346" s="22"/>
      <c r="H346" s="22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2:32" ht="14.25" x14ac:dyDescent="0.2">
      <c r="B347" s="93"/>
      <c r="C347" s="22"/>
      <c r="D347" s="22"/>
      <c r="E347" s="23"/>
      <c r="F347" s="23"/>
      <c r="G347" s="22"/>
      <c r="H347" s="22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2:32" ht="14.25" x14ac:dyDescent="0.2">
      <c r="B348" s="93"/>
      <c r="C348" s="22"/>
      <c r="D348" s="22"/>
      <c r="E348" s="23"/>
      <c r="F348" s="23"/>
      <c r="G348" s="22"/>
      <c r="H348" s="22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2:32" ht="14.25" x14ac:dyDescent="0.2">
      <c r="B349" s="93"/>
      <c r="C349" s="22"/>
      <c r="D349" s="22"/>
      <c r="E349" s="23"/>
      <c r="F349" s="23"/>
      <c r="G349" s="22"/>
      <c r="H349" s="22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2:32" ht="14.25" x14ac:dyDescent="0.2">
      <c r="B350" s="93"/>
      <c r="C350" s="22"/>
      <c r="D350" s="22"/>
      <c r="E350" s="23"/>
      <c r="F350" s="23"/>
      <c r="G350" s="22"/>
      <c r="H350" s="22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2:32" ht="14.25" x14ac:dyDescent="0.2">
      <c r="B351" s="93"/>
      <c r="C351" s="22"/>
      <c r="D351" s="22"/>
      <c r="E351" s="23"/>
      <c r="F351" s="23"/>
      <c r="G351" s="22"/>
      <c r="H351" s="22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2:32" ht="14.25" x14ac:dyDescent="0.2">
      <c r="B352" s="93"/>
      <c r="C352" s="22"/>
      <c r="D352" s="22"/>
      <c r="E352" s="23"/>
      <c r="F352" s="23"/>
      <c r="G352" s="22"/>
      <c r="H352" s="22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2:32" ht="14.25" x14ac:dyDescent="0.2">
      <c r="B353" s="93"/>
      <c r="C353" s="22"/>
      <c r="D353" s="22"/>
      <c r="E353" s="23"/>
      <c r="F353" s="23"/>
      <c r="G353" s="22"/>
      <c r="H353" s="22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2:32" ht="14.25" x14ac:dyDescent="0.2">
      <c r="B354" s="93"/>
      <c r="C354" s="22"/>
      <c r="D354" s="22"/>
      <c r="E354" s="23"/>
      <c r="F354" s="23"/>
      <c r="G354" s="22"/>
      <c r="H354" s="22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2:32" ht="14.25" x14ac:dyDescent="0.2">
      <c r="B355" s="93"/>
      <c r="C355" s="22"/>
      <c r="D355" s="22"/>
      <c r="E355" s="23"/>
      <c r="F355" s="23"/>
      <c r="G355" s="22"/>
      <c r="H355" s="22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2:32" ht="14.25" x14ac:dyDescent="0.2">
      <c r="B356" s="93"/>
      <c r="C356" s="22"/>
      <c r="D356" s="22"/>
      <c r="E356" s="23"/>
      <c r="F356" s="23"/>
      <c r="G356" s="22"/>
      <c r="H356" s="22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2:32" ht="14.25" x14ac:dyDescent="0.2">
      <c r="B357" s="93"/>
      <c r="C357" s="22"/>
      <c r="D357" s="22"/>
      <c r="E357" s="23"/>
      <c r="F357" s="23"/>
      <c r="G357" s="22"/>
      <c r="H357" s="22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2:32" ht="14.25" x14ac:dyDescent="0.2">
      <c r="B358" s="93"/>
      <c r="C358" s="22"/>
      <c r="D358" s="22"/>
      <c r="E358" s="23"/>
      <c r="F358" s="23"/>
      <c r="G358" s="22"/>
      <c r="H358" s="22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2:32" ht="14.25" x14ac:dyDescent="0.2">
      <c r="B359" s="93"/>
      <c r="C359" s="22"/>
      <c r="D359" s="22"/>
      <c r="E359" s="23"/>
      <c r="F359" s="23"/>
      <c r="G359" s="22"/>
      <c r="H359" s="22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2:32" ht="14.25" x14ac:dyDescent="0.2">
      <c r="B360" s="93"/>
      <c r="C360" s="22"/>
      <c r="D360" s="22"/>
      <c r="E360" s="23"/>
      <c r="F360" s="23"/>
      <c r="G360" s="22"/>
      <c r="H360" s="22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2:32" ht="14.25" x14ac:dyDescent="0.2">
      <c r="B361" s="93"/>
      <c r="C361" s="22"/>
      <c r="D361" s="22"/>
      <c r="E361" s="23"/>
      <c r="F361" s="23"/>
      <c r="G361" s="22"/>
      <c r="H361" s="22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2:32" ht="14.25" x14ac:dyDescent="0.2">
      <c r="B362" s="93"/>
      <c r="C362" s="22"/>
      <c r="D362" s="22"/>
      <c r="E362" s="23"/>
      <c r="F362" s="23"/>
      <c r="G362" s="22"/>
      <c r="H362" s="22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2:32" ht="14.25" x14ac:dyDescent="0.2">
      <c r="B363" s="93"/>
      <c r="C363" s="22"/>
      <c r="D363" s="22"/>
      <c r="E363" s="23"/>
      <c r="F363" s="23"/>
      <c r="G363" s="22"/>
      <c r="H363" s="22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2:32" ht="14.25" x14ac:dyDescent="0.2">
      <c r="B364" s="93"/>
      <c r="C364" s="22"/>
      <c r="D364" s="22"/>
      <c r="E364" s="23"/>
      <c r="F364" s="23"/>
      <c r="G364" s="22"/>
      <c r="H364" s="22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2:32" ht="14.25" x14ac:dyDescent="0.2">
      <c r="B365" s="93"/>
      <c r="C365" s="22"/>
      <c r="D365" s="22"/>
      <c r="E365" s="23"/>
      <c r="F365" s="23"/>
      <c r="G365" s="22"/>
      <c r="H365" s="22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2:32" ht="14.25" x14ac:dyDescent="0.2">
      <c r="B366" s="93"/>
      <c r="C366" s="22"/>
      <c r="D366" s="22"/>
      <c r="E366" s="23"/>
      <c r="F366" s="23"/>
      <c r="G366" s="22"/>
      <c r="H366" s="22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2:32" ht="14.25" x14ac:dyDescent="0.2">
      <c r="B367" s="93"/>
      <c r="C367" s="22"/>
      <c r="D367" s="22"/>
      <c r="E367" s="23"/>
      <c r="F367" s="23"/>
      <c r="G367" s="22"/>
      <c r="H367" s="22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2:32" ht="14.25" x14ac:dyDescent="0.2">
      <c r="B368" s="93"/>
      <c r="C368" s="22"/>
      <c r="D368" s="22"/>
      <c r="E368" s="23"/>
      <c r="F368" s="23"/>
      <c r="G368" s="22"/>
      <c r="H368" s="22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2:32" ht="14.25" x14ac:dyDescent="0.2">
      <c r="B369" s="93"/>
      <c r="C369" s="22"/>
      <c r="D369" s="22"/>
      <c r="E369" s="23"/>
      <c r="F369" s="23"/>
      <c r="G369" s="22"/>
      <c r="H369" s="22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2:32" ht="14.25" x14ac:dyDescent="0.2">
      <c r="B370" s="93"/>
      <c r="C370" s="22"/>
      <c r="D370" s="22"/>
      <c r="E370" s="23"/>
      <c r="F370" s="23"/>
      <c r="G370" s="22"/>
      <c r="H370" s="22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2:32" ht="14.25" x14ac:dyDescent="0.2">
      <c r="B371" s="93"/>
      <c r="C371" s="22"/>
      <c r="D371" s="22"/>
      <c r="E371" s="23"/>
      <c r="F371" s="23"/>
      <c r="G371" s="22"/>
      <c r="H371" s="22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2:32" ht="14.25" x14ac:dyDescent="0.2">
      <c r="B372" s="93"/>
      <c r="C372" s="22"/>
      <c r="D372" s="22"/>
      <c r="E372" s="23"/>
      <c r="F372" s="23"/>
      <c r="G372" s="22"/>
      <c r="H372" s="22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2:32" ht="14.25" x14ac:dyDescent="0.2">
      <c r="B373" s="93"/>
      <c r="C373" s="22"/>
      <c r="D373" s="22"/>
      <c r="E373" s="23"/>
      <c r="F373" s="23"/>
      <c r="G373" s="22"/>
      <c r="H373" s="22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2:32" ht="14.25" x14ac:dyDescent="0.2">
      <c r="B374" s="93"/>
      <c r="C374" s="22"/>
      <c r="D374" s="22"/>
      <c r="E374" s="23"/>
      <c r="F374" s="23"/>
      <c r="G374" s="22"/>
      <c r="H374" s="22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2:32" ht="14.25" x14ac:dyDescent="0.2">
      <c r="B375" s="93"/>
      <c r="C375" s="22"/>
      <c r="D375" s="22"/>
      <c r="E375" s="23"/>
      <c r="F375" s="23"/>
      <c r="G375" s="22"/>
      <c r="H375" s="22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2:32" ht="14.25" x14ac:dyDescent="0.2">
      <c r="B376" s="93"/>
      <c r="C376" s="22"/>
      <c r="D376" s="22"/>
      <c r="E376" s="23"/>
      <c r="F376" s="23"/>
      <c r="G376" s="22"/>
      <c r="H376" s="22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2:32" ht="14.25" x14ac:dyDescent="0.2">
      <c r="B377" s="93"/>
      <c r="C377" s="22"/>
      <c r="D377" s="22"/>
      <c r="E377" s="23"/>
      <c r="F377" s="23"/>
      <c r="G377" s="22"/>
      <c r="H377" s="22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2:32" ht="14.25" x14ac:dyDescent="0.2">
      <c r="B378" s="93"/>
      <c r="C378" s="22"/>
      <c r="D378" s="22"/>
      <c r="E378" s="23"/>
      <c r="F378" s="23"/>
      <c r="G378" s="22"/>
      <c r="H378" s="22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2:32" ht="14.25" x14ac:dyDescent="0.2">
      <c r="B379" s="93"/>
      <c r="C379" s="22"/>
      <c r="D379" s="22"/>
      <c r="E379" s="23"/>
      <c r="F379" s="23"/>
      <c r="G379" s="22"/>
      <c r="H379" s="22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2:32" ht="14.25" x14ac:dyDescent="0.2">
      <c r="B380" s="93"/>
      <c r="C380" s="22"/>
      <c r="D380" s="22"/>
      <c r="E380" s="23"/>
      <c r="F380" s="23"/>
      <c r="G380" s="22"/>
      <c r="H380" s="22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2:32" ht="14.25" x14ac:dyDescent="0.2">
      <c r="B381" s="93"/>
      <c r="C381" s="22"/>
      <c r="D381" s="22"/>
      <c r="E381" s="23"/>
      <c r="F381" s="23"/>
      <c r="G381" s="22"/>
      <c r="H381" s="22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2:32" ht="14.25" x14ac:dyDescent="0.2">
      <c r="B382" s="93"/>
      <c r="C382" s="22"/>
      <c r="D382" s="22"/>
      <c r="E382" s="23"/>
      <c r="F382" s="23"/>
      <c r="G382" s="22"/>
      <c r="H382" s="22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2:32" ht="14.25" x14ac:dyDescent="0.2">
      <c r="B383" s="93"/>
      <c r="C383" s="22"/>
      <c r="D383" s="22"/>
      <c r="E383" s="23"/>
      <c r="F383" s="23"/>
      <c r="G383" s="22"/>
      <c r="H383" s="22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2:32" ht="14.25" x14ac:dyDescent="0.2">
      <c r="B384" s="93"/>
      <c r="C384" s="22"/>
      <c r="D384" s="22"/>
      <c r="E384" s="23"/>
      <c r="F384" s="23"/>
      <c r="G384" s="22"/>
      <c r="H384" s="22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2:32" ht="14.25" x14ac:dyDescent="0.2">
      <c r="B385" s="93"/>
      <c r="C385" s="22"/>
      <c r="D385" s="22"/>
      <c r="E385" s="23"/>
      <c r="F385" s="23"/>
      <c r="G385" s="22"/>
      <c r="H385" s="22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2:32" ht="14.25" x14ac:dyDescent="0.2">
      <c r="B386" s="93"/>
      <c r="C386" s="22"/>
      <c r="D386" s="22"/>
      <c r="E386" s="23"/>
      <c r="F386" s="23"/>
      <c r="G386" s="22"/>
      <c r="H386" s="22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2:32" ht="14.25" x14ac:dyDescent="0.2">
      <c r="B387" s="93"/>
      <c r="C387" s="22"/>
      <c r="D387" s="22"/>
      <c r="E387" s="23"/>
      <c r="F387" s="23"/>
      <c r="G387" s="22"/>
      <c r="H387" s="22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2:32" ht="14.25" x14ac:dyDescent="0.2">
      <c r="B388" s="93"/>
      <c r="C388" s="22"/>
      <c r="D388" s="22"/>
      <c r="E388" s="23"/>
      <c r="F388" s="23"/>
      <c r="G388" s="22"/>
      <c r="H388" s="22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2:32" ht="14.25" x14ac:dyDescent="0.2">
      <c r="B389" s="93"/>
      <c r="C389" s="22"/>
      <c r="D389" s="22"/>
      <c r="E389" s="23"/>
      <c r="F389" s="23"/>
      <c r="G389" s="22"/>
      <c r="H389" s="22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2:32" ht="14.25" x14ac:dyDescent="0.2">
      <c r="B390" s="93"/>
      <c r="C390" s="22"/>
      <c r="D390" s="22"/>
      <c r="E390" s="23"/>
      <c r="F390" s="23"/>
      <c r="G390" s="22"/>
      <c r="H390" s="22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2:32" ht="14.25" x14ac:dyDescent="0.2">
      <c r="B391" s="93"/>
      <c r="C391" s="22"/>
      <c r="D391" s="22"/>
      <c r="E391" s="23"/>
      <c r="F391" s="23"/>
      <c r="G391" s="22"/>
      <c r="H391" s="22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2:32" ht="14.25" x14ac:dyDescent="0.2">
      <c r="B392" s="93"/>
      <c r="C392" s="22"/>
      <c r="D392" s="22"/>
      <c r="E392" s="23"/>
      <c r="F392" s="23"/>
      <c r="G392" s="22"/>
      <c r="H392" s="22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2:32" ht="14.25" x14ac:dyDescent="0.2">
      <c r="B393" s="93"/>
      <c r="C393" s="22"/>
      <c r="D393" s="22"/>
      <c r="E393" s="23"/>
      <c r="F393" s="23"/>
      <c r="G393" s="22"/>
      <c r="H393" s="22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2:32" ht="14.25" x14ac:dyDescent="0.2">
      <c r="B394" s="93"/>
      <c r="C394" s="22"/>
      <c r="D394" s="22"/>
      <c r="E394" s="23"/>
      <c r="F394" s="23"/>
      <c r="G394" s="22"/>
      <c r="H394" s="22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2:32" ht="14.25" x14ac:dyDescent="0.2">
      <c r="B395" s="93"/>
      <c r="C395" s="22"/>
      <c r="D395" s="22"/>
      <c r="E395" s="23"/>
      <c r="F395" s="23"/>
      <c r="G395" s="22"/>
      <c r="H395" s="22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2:32" ht="14.25" x14ac:dyDescent="0.2">
      <c r="B396" s="93"/>
      <c r="C396" s="22"/>
      <c r="D396" s="22"/>
      <c r="E396" s="23"/>
      <c r="F396" s="23"/>
      <c r="G396" s="22"/>
      <c r="H396" s="22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2:32" ht="14.25" x14ac:dyDescent="0.2">
      <c r="B397" s="93"/>
      <c r="C397" s="22"/>
      <c r="D397" s="22"/>
      <c r="E397" s="23"/>
      <c r="F397" s="23"/>
      <c r="G397" s="22"/>
      <c r="H397" s="22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2:32" ht="14.25" x14ac:dyDescent="0.2">
      <c r="B398" s="93"/>
      <c r="C398" s="22"/>
      <c r="D398" s="22"/>
      <c r="E398" s="23"/>
      <c r="F398" s="23"/>
      <c r="G398" s="22"/>
      <c r="H398" s="22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2:32" ht="14.25" x14ac:dyDescent="0.2">
      <c r="B399" s="93"/>
      <c r="C399" s="22"/>
      <c r="D399" s="22"/>
      <c r="E399" s="23"/>
      <c r="F399" s="23"/>
      <c r="G399" s="22"/>
      <c r="H399" s="22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2:32" ht="14.25" x14ac:dyDescent="0.2">
      <c r="B400" s="93"/>
      <c r="C400" s="22"/>
      <c r="D400" s="22"/>
      <c r="E400" s="23"/>
      <c r="F400" s="23"/>
      <c r="G400" s="22"/>
      <c r="H400" s="22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2:32" ht="14.25" x14ac:dyDescent="0.2">
      <c r="B401" s="93"/>
      <c r="C401" s="22"/>
      <c r="D401" s="22"/>
      <c r="E401" s="23"/>
      <c r="F401" s="23"/>
      <c r="G401" s="22"/>
      <c r="H401" s="22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2:32" ht="14.25" x14ac:dyDescent="0.2">
      <c r="B402" s="93"/>
      <c r="C402" s="22"/>
      <c r="D402" s="22"/>
      <c r="E402" s="23"/>
      <c r="F402" s="23"/>
      <c r="G402" s="22"/>
      <c r="H402" s="22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2:32" ht="14.25" x14ac:dyDescent="0.2">
      <c r="B403" s="93"/>
      <c r="C403" s="22"/>
      <c r="D403" s="22"/>
      <c r="E403" s="23"/>
      <c r="F403" s="23"/>
      <c r="G403" s="22"/>
      <c r="H403" s="22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2:32" ht="14.25" x14ac:dyDescent="0.2">
      <c r="B404" s="93"/>
      <c r="C404" s="22"/>
      <c r="D404" s="22"/>
      <c r="E404" s="23"/>
      <c r="F404" s="23"/>
      <c r="G404" s="22"/>
      <c r="H404" s="22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2:32" ht="14.25" x14ac:dyDescent="0.2">
      <c r="B405" s="93"/>
      <c r="C405" s="22"/>
      <c r="D405" s="22"/>
      <c r="E405" s="23"/>
      <c r="F405" s="23"/>
      <c r="G405" s="22"/>
      <c r="H405" s="22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2:32" ht="14.25" x14ac:dyDescent="0.2">
      <c r="B406" s="93"/>
      <c r="C406" s="22"/>
      <c r="D406" s="22"/>
      <c r="E406" s="23"/>
      <c r="F406" s="23"/>
      <c r="G406" s="22"/>
      <c r="H406" s="22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2:32" ht="14.25" x14ac:dyDescent="0.2">
      <c r="B407" s="93"/>
      <c r="C407" s="22"/>
      <c r="D407" s="22"/>
      <c r="E407" s="23"/>
      <c r="F407" s="23"/>
      <c r="G407" s="22"/>
      <c r="H407" s="22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2:32" ht="14.25" x14ac:dyDescent="0.2">
      <c r="B408" s="93"/>
      <c r="C408" s="22"/>
      <c r="D408" s="22"/>
      <c r="E408" s="23"/>
      <c r="F408" s="23"/>
      <c r="G408" s="22"/>
      <c r="H408" s="22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2:32" ht="14.25" x14ac:dyDescent="0.2">
      <c r="B409" s="93"/>
      <c r="C409" s="22"/>
      <c r="D409" s="22"/>
      <c r="E409" s="23"/>
      <c r="F409" s="23"/>
      <c r="G409" s="22"/>
      <c r="H409" s="22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2:32" ht="14.25" x14ac:dyDescent="0.2">
      <c r="B410" s="93"/>
      <c r="C410" s="22"/>
      <c r="D410" s="22"/>
      <c r="E410" s="23"/>
      <c r="F410" s="23"/>
      <c r="G410" s="22"/>
      <c r="H410" s="22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2:32" ht="14.25" x14ac:dyDescent="0.2">
      <c r="B411" s="93"/>
      <c r="C411" s="22"/>
      <c r="D411" s="22"/>
      <c r="E411" s="23"/>
      <c r="F411" s="23"/>
      <c r="G411" s="22"/>
      <c r="H411" s="22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2:32" ht="14.25" x14ac:dyDescent="0.2">
      <c r="B412" s="93"/>
      <c r="C412" s="22"/>
      <c r="D412" s="22"/>
      <c r="E412" s="23"/>
      <c r="F412" s="23"/>
      <c r="G412" s="22"/>
      <c r="H412" s="22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2:32" ht="14.25" x14ac:dyDescent="0.2">
      <c r="B413" s="93"/>
      <c r="C413" s="22"/>
      <c r="D413" s="22"/>
      <c r="E413" s="23"/>
      <c r="F413" s="23"/>
      <c r="G413" s="22"/>
      <c r="H413" s="22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2:32" ht="14.25" x14ac:dyDescent="0.2">
      <c r="B414" s="93"/>
      <c r="C414" s="22"/>
      <c r="D414" s="22"/>
      <c r="E414" s="23"/>
      <c r="F414" s="23"/>
      <c r="G414" s="22"/>
      <c r="H414" s="22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2:32" ht="14.25" x14ac:dyDescent="0.2">
      <c r="B415" s="93"/>
      <c r="C415" s="22"/>
      <c r="D415" s="22"/>
      <c r="E415" s="23"/>
      <c r="F415" s="23"/>
      <c r="G415" s="22"/>
      <c r="H415" s="22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2:32" ht="14.25" x14ac:dyDescent="0.2">
      <c r="B416" s="93"/>
      <c r="C416" s="22"/>
      <c r="D416" s="22"/>
      <c r="E416" s="23"/>
      <c r="F416" s="23"/>
      <c r="G416" s="22"/>
      <c r="H416" s="22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2:32" ht="14.25" x14ac:dyDescent="0.2">
      <c r="B417" s="93"/>
      <c r="C417" s="22"/>
      <c r="D417" s="22"/>
      <c r="E417" s="23"/>
      <c r="F417" s="23"/>
      <c r="G417" s="22"/>
      <c r="H417" s="22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2:32" ht="14.25" x14ac:dyDescent="0.2">
      <c r="B418" s="93"/>
      <c r="C418" s="22"/>
      <c r="D418" s="22"/>
      <c r="E418" s="23"/>
      <c r="F418" s="23"/>
      <c r="G418" s="22"/>
      <c r="H418" s="22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2:32" ht="14.25" x14ac:dyDescent="0.2">
      <c r="B419" s="93"/>
      <c r="C419" s="22"/>
      <c r="D419" s="22"/>
      <c r="E419" s="23"/>
      <c r="F419" s="23"/>
      <c r="G419" s="22"/>
      <c r="H419" s="22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2:32" ht="14.25" x14ac:dyDescent="0.2">
      <c r="B420" s="93"/>
      <c r="C420" s="22"/>
      <c r="D420" s="22"/>
      <c r="E420" s="23"/>
      <c r="F420" s="23"/>
      <c r="G420" s="22"/>
      <c r="H420" s="22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2:32" ht="14.25" x14ac:dyDescent="0.2">
      <c r="B421" s="93"/>
      <c r="C421" s="22"/>
      <c r="D421" s="22"/>
      <c r="E421" s="23"/>
      <c r="F421" s="23"/>
      <c r="G421" s="22"/>
      <c r="H421" s="22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2:32" ht="14.25" x14ac:dyDescent="0.2">
      <c r="B422" s="93"/>
      <c r="C422" s="22"/>
      <c r="D422" s="22"/>
      <c r="E422" s="23"/>
      <c r="F422" s="23"/>
      <c r="G422" s="22"/>
      <c r="H422" s="22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2:32" ht="14.25" x14ac:dyDescent="0.2">
      <c r="B423" s="93"/>
      <c r="C423" s="22"/>
      <c r="D423" s="22"/>
      <c r="E423" s="23"/>
      <c r="F423" s="23"/>
      <c r="G423" s="22"/>
      <c r="H423" s="22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2:32" ht="14.25" x14ac:dyDescent="0.2">
      <c r="B424" s="93"/>
      <c r="C424" s="22"/>
      <c r="D424" s="22"/>
      <c r="E424" s="23"/>
      <c r="F424" s="23"/>
      <c r="G424" s="22"/>
      <c r="H424" s="22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2:32" ht="14.25" x14ac:dyDescent="0.2">
      <c r="B425" s="93"/>
      <c r="C425" s="22"/>
      <c r="D425" s="22"/>
      <c r="E425" s="23"/>
      <c r="F425" s="23"/>
      <c r="G425" s="22"/>
      <c r="H425" s="22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2:32" ht="14.25" x14ac:dyDescent="0.2">
      <c r="B426" s="93"/>
      <c r="C426" s="22"/>
      <c r="D426" s="22"/>
      <c r="E426" s="23"/>
      <c r="F426" s="23"/>
      <c r="G426" s="22"/>
      <c r="H426" s="22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2:32" ht="14.25" x14ac:dyDescent="0.2">
      <c r="B427" s="93"/>
      <c r="C427" s="22"/>
      <c r="D427" s="22"/>
      <c r="E427" s="23"/>
      <c r="F427" s="23"/>
      <c r="G427" s="22"/>
      <c r="H427" s="22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2:32" ht="14.25" x14ac:dyDescent="0.2">
      <c r="B428" s="93"/>
      <c r="C428" s="22"/>
      <c r="D428" s="22"/>
      <c r="E428" s="23"/>
      <c r="F428" s="23"/>
      <c r="G428" s="22"/>
      <c r="H428" s="22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2:32" ht="14.25" x14ac:dyDescent="0.2">
      <c r="B429" s="93"/>
      <c r="C429" s="22"/>
      <c r="D429" s="22"/>
      <c r="E429" s="23"/>
      <c r="F429" s="23"/>
      <c r="G429" s="22"/>
      <c r="H429" s="22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2:32" ht="14.25" x14ac:dyDescent="0.2">
      <c r="B430" s="93"/>
      <c r="C430" s="22"/>
      <c r="D430" s="22"/>
      <c r="E430" s="23"/>
      <c r="F430" s="23"/>
      <c r="G430" s="22"/>
      <c r="H430" s="22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2:32" ht="14.25" x14ac:dyDescent="0.2">
      <c r="B431" s="93"/>
      <c r="C431" s="22"/>
      <c r="D431" s="22"/>
      <c r="E431" s="23"/>
      <c r="F431" s="23"/>
      <c r="G431" s="22"/>
      <c r="H431" s="22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2:32" ht="14.25" x14ac:dyDescent="0.2">
      <c r="B432" s="93"/>
      <c r="C432" s="22"/>
      <c r="D432" s="22"/>
      <c r="E432" s="23"/>
      <c r="F432" s="23"/>
      <c r="G432" s="22"/>
      <c r="H432" s="22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2:32" ht="14.25" x14ac:dyDescent="0.2">
      <c r="B433" s="93"/>
      <c r="C433" s="22"/>
      <c r="D433" s="22"/>
      <c r="E433" s="23"/>
      <c r="F433" s="23"/>
      <c r="G433" s="22"/>
      <c r="H433" s="22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2:32" ht="14.25" x14ac:dyDescent="0.2">
      <c r="B434" s="93"/>
      <c r="C434" s="22"/>
      <c r="D434" s="22"/>
      <c r="E434" s="23"/>
      <c r="F434" s="23"/>
      <c r="G434" s="22"/>
      <c r="H434" s="22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2:32" ht="14.25" x14ac:dyDescent="0.2">
      <c r="B435" s="93"/>
      <c r="C435" s="22"/>
      <c r="D435" s="22"/>
      <c r="E435" s="23"/>
      <c r="F435" s="23"/>
      <c r="G435" s="22"/>
      <c r="H435" s="22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2:32" ht="14.25" x14ac:dyDescent="0.2">
      <c r="B436" s="93"/>
      <c r="C436" s="22"/>
      <c r="D436" s="22"/>
      <c r="E436" s="23"/>
      <c r="F436" s="23"/>
      <c r="G436" s="22"/>
      <c r="H436" s="22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2:32" ht="14.25" x14ac:dyDescent="0.2">
      <c r="B437" s="93"/>
      <c r="C437" s="22"/>
      <c r="D437" s="22"/>
      <c r="E437" s="23"/>
      <c r="F437" s="23"/>
      <c r="G437" s="22"/>
      <c r="H437" s="22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2:32" ht="14.25" x14ac:dyDescent="0.2">
      <c r="B438" s="93"/>
      <c r="C438" s="22"/>
      <c r="D438" s="22"/>
      <c r="E438" s="23"/>
      <c r="F438" s="23"/>
      <c r="G438" s="22"/>
      <c r="H438" s="22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2:32" ht="14.25" x14ac:dyDescent="0.2">
      <c r="B439" s="93"/>
      <c r="C439" s="22"/>
      <c r="D439" s="22"/>
      <c r="E439" s="23"/>
      <c r="F439" s="23"/>
      <c r="G439" s="22"/>
      <c r="H439" s="22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2:32" ht="14.25" x14ac:dyDescent="0.2">
      <c r="B440" s="93"/>
      <c r="C440" s="22"/>
      <c r="D440" s="22"/>
      <c r="E440" s="23"/>
      <c r="F440" s="23"/>
      <c r="G440" s="22"/>
      <c r="H440" s="22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2:32" ht="14.25" x14ac:dyDescent="0.2">
      <c r="B441" s="93"/>
      <c r="C441" s="22"/>
      <c r="D441" s="22"/>
      <c r="E441" s="23"/>
      <c r="F441" s="23"/>
      <c r="G441" s="22"/>
      <c r="H441" s="22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2:32" ht="14.25" x14ac:dyDescent="0.2">
      <c r="B442" s="93"/>
      <c r="C442" s="22"/>
      <c r="D442" s="22"/>
      <c r="E442" s="23"/>
      <c r="F442" s="23"/>
      <c r="G442" s="22"/>
      <c r="H442" s="22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2:32" ht="14.25" x14ac:dyDescent="0.2">
      <c r="B443" s="93"/>
      <c r="C443" s="22"/>
      <c r="D443" s="22"/>
      <c r="E443" s="23"/>
      <c r="F443" s="23"/>
      <c r="G443" s="22"/>
      <c r="H443" s="22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2:32" ht="14.25" x14ac:dyDescent="0.2">
      <c r="B444" s="93"/>
      <c r="C444" s="22"/>
      <c r="D444" s="22"/>
      <c r="E444" s="23"/>
      <c r="F444" s="23"/>
      <c r="G444" s="22"/>
      <c r="H444" s="22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2:32" ht="14.25" x14ac:dyDescent="0.2">
      <c r="B445" s="93"/>
      <c r="C445" s="22"/>
      <c r="D445" s="22"/>
      <c r="E445" s="23"/>
      <c r="F445" s="23"/>
      <c r="G445" s="22"/>
      <c r="H445" s="22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2:32" ht="14.25" x14ac:dyDescent="0.2">
      <c r="B446" s="93"/>
      <c r="C446" s="22"/>
      <c r="D446" s="22"/>
      <c r="E446" s="23"/>
      <c r="F446" s="23"/>
      <c r="G446" s="22"/>
      <c r="H446" s="22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2:32" ht="14.25" x14ac:dyDescent="0.2">
      <c r="B447" s="93"/>
      <c r="C447" s="22"/>
      <c r="D447" s="22"/>
      <c r="E447" s="23"/>
      <c r="F447" s="23"/>
      <c r="G447" s="22"/>
      <c r="H447" s="22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2:32" ht="14.25" x14ac:dyDescent="0.2">
      <c r="B448" s="93"/>
      <c r="C448" s="22"/>
      <c r="D448" s="22"/>
      <c r="E448" s="23"/>
      <c r="F448" s="23"/>
      <c r="G448" s="22"/>
      <c r="H448" s="22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2:32" ht="14.25" x14ac:dyDescent="0.2">
      <c r="B449" s="93"/>
      <c r="C449" s="22"/>
      <c r="D449" s="22"/>
      <c r="E449" s="23"/>
      <c r="F449" s="23"/>
      <c r="G449" s="22"/>
      <c r="H449" s="22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2:32" ht="14.25" x14ac:dyDescent="0.2">
      <c r="B450" s="93"/>
      <c r="C450" s="22"/>
      <c r="D450" s="22"/>
      <c r="E450" s="23"/>
      <c r="F450" s="23"/>
      <c r="G450" s="22"/>
      <c r="H450" s="22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2:32" ht="14.25" x14ac:dyDescent="0.2">
      <c r="B451" s="93"/>
      <c r="C451" s="22"/>
      <c r="D451" s="22"/>
      <c r="E451" s="23"/>
      <c r="F451" s="23"/>
      <c r="G451" s="22"/>
      <c r="H451" s="22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2:32" ht="14.25" x14ac:dyDescent="0.2">
      <c r="B452" s="93"/>
      <c r="C452" s="22"/>
      <c r="D452" s="22"/>
      <c r="E452" s="23"/>
      <c r="F452" s="23"/>
      <c r="G452" s="22"/>
      <c r="H452" s="22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2:32" ht="14.25" x14ac:dyDescent="0.2">
      <c r="B453" s="93"/>
      <c r="C453" s="22"/>
      <c r="D453" s="22"/>
      <c r="E453" s="23"/>
      <c r="F453" s="23"/>
      <c r="G453" s="22"/>
      <c r="H453" s="22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2:32" ht="14.25" x14ac:dyDescent="0.2">
      <c r="B454" s="93"/>
      <c r="C454" s="22"/>
      <c r="D454" s="22"/>
      <c r="E454" s="23"/>
      <c r="F454" s="23"/>
      <c r="G454" s="22"/>
      <c r="H454" s="22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2:32" ht="14.25" x14ac:dyDescent="0.2">
      <c r="B455" s="93"/>
      <c r="C455" s="22"/>
      <c r="D455" s="22"/>
      <c r="E455" s="23"/>
      <c r="F455" s="23"/>
      <c r="G455" s="22"/>
      <c r="H455" s="22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2:32" ht="14.25" x14ac:dyDescent="0.2">
      <c r="B456" s="93"/>
      <c r="C456" s="22"/>
      <c r="D456" s="22"/>
      <c r="E456" s="23"/>
      <c r="F456" s="23"/>
      <c r="G456" s="22"/>
      <c r="H456" s="22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2:32" ht="14.25" x14ac:dyDescent="0.2">
      <c r="B457" s="93"/>
      <c r="C457" s="22"/>
      <c r="D457" s="22"/>
      <c r="E457" s="23"/>
      <c r="F457" s="23"/>
      <c r="G457" s="22"/>
      <c r="H457" s="22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2:32" ht="14.25" x14ac:dyDescent="0.2">
      <c r="B458" s="93"/>
      <c r="C458" s="22"/>
      <c r="D458" s="22"/>
      <c r="E458" s="23"/>
      <c r="F458" s="23"/>
      <c r="G458" s="22"/>
      <c r="H458" s="22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2:32" ht="14.25" x14ac:dyDescent="0.2">
      <c r="B459" s="93"/>
      <c r="C459" s="22"/>
      <c r="D459" s="22"/>
      <c r="E459" s="23"/>
      <c r="F459" s="23"/>
      <c r="G459" s="22"/>
      <c r="H459" s="22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2:32" ht="14.25" x14ac:dyDescent="0.2">
      <c r="B460" s="93"/>
      <c r="C460" s="22"/>
      <c r="D460" s="22"/>
      <c r="E460" s="23"/>
      <c r="F460" s="23"/>
      <c r="G460" s="22"/>
      <c r="H460" s="22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2:32" ht="14.25" x14ac:dyDescent="0.2">
      <c r="B461" s="93"/>
      <c r="C461" s="22"/>
      <c r="D461" s="22"/>
      <c r="E461" s="23"/>
      <c r="F461" s="23"/>
      <c r="G461" s="22"/>
      <c r="H461" s="22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2:32" ht="14.25" x14ac:dyDescent="0.2">
      <c r="B462" s="93"/>
      <c r="C462" s="22"/>
      <c r="D462" s="22"/>
      <c r="E462" s="23"/>
      <c r="F462" s="23"/>
      <c r="G462" s="22"/>
      <c r="H462" s="22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2:32" ht="14.25" x14ac:dyDescent="0.2">
      <c r="B463" s="93"/>
      <c r="C463" s="22"/>
      <c r="D463" s="22"/>
      <c r="E463" s="23"/>
      <c r="F463" s="23"/>
      <c r="G463" s="22"/>
      <c r="H463" s="22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2:32" ht="14.25" x14ac:dyDescent="0.2">
      <c r="B464" s="93"/>
      <c r="C464" s="22"/>
      <c r="D464" s="22"/>
      <c r="E464" s="23"/>
      <c r="F464" s="23"/>
      <c r="G464" s="22"/>
      <c r="H464" s="22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2:32" ht="14.25" x14ac:dyDescent="0.2">
      <c r="B465" s="93"/>
      <c r="C465" s="22"/>
      <c r="D465" s="22"/>
      <c r="E465" s="23"/>
      <c r="F465" s="23"/>
      <c r="G465" s="22"/>
      <c r="H465" s="22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2:32" ht="14.25" x14ac:dyDescent="0.2">
      <c r="B466" s="93"/>
      <c r="C466" s="22"/>
      <c r="D466" s="22"/>
      <c r="E466" s="23"/>
      <c r="F466" s="23"/>
      <c r="G466" s="22"/>
      <c r="H466" s="22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2:32" ht="14.25" x14ac:dyDescent="0.2">
      <c r="B467" s="93"/>
      <c r="C467" s="22"/>
      <c r="D467" s="22"/>
      <c r="E467" s="23"/>
      <c r="F467" s="23"/>
      <c r="G467" s="22"/>
      <c r="H467" s="22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2:32" ht="14.25" x14ac:dyDescent="0.2">
      <c r="B468" s="93"/>
      <c r="C468" s="22"/>
      <c r="D468" s="22"/>
      <c r="E468" s="23"/>
      <c r="F468" s="23"/>
      <c r="G468" s="22"/>
      <c r="H468" s="22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2:32" ht="14.25" x14ac:dyDescent="0.2">
      <c r="B469" s="93"/>
      <c r="C469" s="22"/>
      <c r="D469" s="22"/>
      <c r="E469" s="23"/>
      <c r="F469" s="23"/>
      <c r="G469" s="22"/>
      <c r="H469" s="22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2:32" ht="14.25" x14ac:dyDescent="0.2">
      <c r="B470" s="93"/>
      <c r="C470" s="22"/>
      <c r="D470" s="22"/>
      <c r="E470" s="23"/>
      <c r="F470" s="23"/>
      <c r="G470" s="22"/>
      <c r="H470" s="22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2:32" ht="14.25" x14ac:dyDescent="0.2">
      <c r="B471" s="93"/>
      <c r="C471" s="22"/>
      <c r="D471" s="22"/>
      <c r="E471" s="23"/>
      <c r="F471" s="23"/>
      <c r="G471" s="22"/>
      <c r="H471" s="22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2:32" ht="14.25" x14ac:dyDescent="0.2">
      <c r="B472" s="93"/>
      <c r="C472" s="22"/>
      <c r="D472" s="22"/>
      <c r="E472" s="23"/>
      <c r="F472" s="23"/>
      <c r="G472" s="22"/>
      <c r="H472" s="22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2:32" ht="14.25" x14ac:dyDescent="0.2">
      <c r="B473" s="93"/>
      <c r="C473" s="22"/>
      <c r="D473" s="22"/>
      <c r="E473" s="23"/>
      <c r="F473" s="23"/>
      <c r="G473" s="22"/>
      <c r="H473" s="22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2:32" ht="14.25" x14ac:dyDescent="0.2">
      <c r="B474" s="93"/>
      <c r="C474" s="22"/>
      <c r="D474" s="22"/>
      <c r="E474" s="23"/>
      <c r="F474" s="23"/>
      <c r="G474" s="22"/>
      <c r="H474" s="22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2:32" ht="14.25" x14ac:dyDescent="0.2">
      <c r="B475" s="93"/>
      <c r="C475" s="22"/>
      <c r="D475" s="22"/>
      <c r="E475" s="23"/>
      <c r="F475" s="23"/>
      <c r="G475" s="22"/>
      <c r="H475" s="22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2:32" ht="14.25" x14ac:dyDescent="0.2">
      <c r="B476" s="93"/>
      <c r="C476" s="22"/>
      <c r="D476" s="22"/>
      <c r="E476" s="23"/>
      <c r="F476" s="23"/>
      <c r="G476" s="22"/>
      <c r="H476" s="22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2:32" ht="14.25" x14ac:dyDescent="0.2">
      <c r="B477" s="93"/>
      <c r="C477" s="22"/>
      <c r="D477" s="22"/>
      <c r="E477" s="23"/>
      <c r="F477" s="23"/>
      <c r="G477" s="22"/>
      <c r="H477" s="22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2:32" ht="14.25" x14ac:dyDescent="0.2">
      <c r="B478" s="93"/>
      <c r="C478" s="22"/>
      <c r="D478" s="22"/>
      <c r="E478" s="23"/>
      <c r="F478" s="23"/>
      <c r="G478" s="22"/>
      <c r="H478" s="22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2:32" ht="14.25" x14ac:dyDescent="0.2">
      <c r="B479" s="93"/>
      <c r="C479" s="22"/>
      <c r="D479" s="22"/>
      <c r="E479" s="23"/>
      <c r="F479" s="23"/>
      <c r="G479" s="22"/>
      <c r="H479" s="22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2:32" ht="14.25" x14ac:dyDescent="0.2">
      <c r="B480" s="93"/>
      <c r="C480" s="22"/>
      <c r="D480" s="22"/>
      <c r="E480" s="23"/>
      <c r="F480" s="23"/>
      <c r="G480" s="22"/>
      <c r="H480" s="22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2:32" ht="14.25" x14ac:dyDescent="0.2">
      <c r="B481" s="93"/>
      <c r="C481" s="22"/>
      <c r="D481" s="22"/>
      <c r="E481" s="23"/>
      <c r="F481" s="23"/>
      <c r="G481" s="22"/>
      <c r="H481" s="22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2:32" ht="14.25" x14ac:dyDescent="0.2">
      <c r="B482" s="93"/>
      <c r="C482" s="22"/>
      <c r="D482" s="22"/>
      <c r="E482" s="23"/>
      <c r="F482" s="23"/>
      <c r="G482" s="22"/>
      <c r="H482" s="22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2:32" ht="14.25" x14ac:dyDescent="0.2">
      <c r="B483" s="93"/>
      <c r="C483" s="22"/>
      <c r="D483" s="22"/>
      <c r="E483" s="23"/>
      <c r="F483" s="23"/>
      <c r="G483" s="22"/>
      <c r="H483" s="22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2:32" ht="14.25" x14ac:dyDescent="0.2">
      <c r="B484" s="93"/>
      <c r="C484" s="22"/>
      <c r="D484" s="22"/>
      <c r="E484" s="23"/>
      <c r="F484" s="23"/>
      <c r="G484" s="22"/>
      <c r="H484" s="22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2:32" ht="14.25" x14ac:dyDescent="0.2">
      <c r="B485" s="93"/>
      <c r="C485" s="22"/>
      <c r="D485" s="22"/>
      <c r="E485" s="23"/>
      <c r="F485" s="23"/>
      <c r="G485" s="22"/>
      <c r="H485" s="22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2:32" ht="14.25" x14ac:dyDescent="0.2">
      <c r="B486" s="93"/>
      <c r="C486" s="22"/>
      <c r="D486" s="22"/>
      <c r="E486" s="23"/>
      <c r="F486" s="23"/>
      <c r="G486" s="22"/>
      <c r="H486" s="22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2:32" ht="14.25" x14ac:dyDescent="0.2">
      <c r="B487" s="93"/>
      <c r="C487" s="22"/>
      <c r="D487" s="22"/>
      <c r="E487" s="23"/>
      <c r="F487" s="23"/>
      <c r="G487" s="22"/>
      <c r="H487" s="22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2:32" ht="14.25" x14ac:dyDescent="0.2">
      <c r="B488" s="93"/>
      <c r="C488" s="22"/>
      <c r="D488" s="22"/>
      <c r="E488" s="23"/>
      <c r="F488" s="23"/>
      <c r="G488" s="22"/>
      <c r="H488" s="22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2:32" ht="14.25" x14ac:dyDescent="0.2">
      <c r="B489" s="93"/>
      <c r="C489" s="22"/>
      <c r="D489" s="22"/>
      <c r="E489" s="23"/>
      <c r="F489" s="23"/>
      <c r="G489" s="22"/>
      <c r="H489" s="22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2:32" ht="14.25" x14ac:dyDescent="0.2">
      <c r="B490" s="93"/>
      <c r="C490" s="22"/>
      <c r="D490" s="22"/>
      <c r="E490" s="23"/>
      <c r="F490" s="23"/>
      <c r="G490" s="22"/>
      <c r="H490" s="22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2:32" ht="14.25" x14ac:dyDescent="0.2">
      <c r="B491" s="93"/>
      <c r="C491" s="22"/>
      <c r="D491" s="22"/>
      <c r="E491" s="23"/>
      <c r="F491" s="23"/>
      <c r="G491" s="22"/>
      <c r="H491" s="22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2:32" ht="14.25" x14ac:dyDescent="0.2">
      <c r="B492" s="93"/>
      <c r="C492" s="22"/>
      <c r="D492" s="22"/>
      <c r="E492" s="23"/>
      <c r="F492" s="23"/>
      <c r="G492" s="22"/>
      <c r="H492" s="22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2:32" ht="14.25" x14ac:dyDescent="0.2">
      <c r="B493" s="93"/>
      <c r="C493" s="22"/>
      <c r="D493" s="22"/>
      <c r="E493" s="23"/>
      <c r="F493" s="23"/>
      <c r="G493" s="22"/>
      <c r="H493" s="22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2:32" ht="14.25" x14ac:dyDescent="0.2">
      <c r="B494" s="93"/>
      <c r="C494" s="22"/>
      <c r="D494" s="22"/>
      <c r="E494" s="23"/>
      <c r="F494" s="23"/>
      <c r="G494" s="22"/>
      <c r="H494" s="22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2:32" ht="14.25" x14ac:dyDescent="0.2">
      <c r="B495" s="93"/>
      <c r="C495" s="22"/>
      <c r="D495" s="22"/>
      <c r="E495" s="23"/>
      <c r="F495" s="23"/>
      <c r="G495" s="22"/>
      <c r="H495" s="22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2:32" ht="14.25" x14ac:dyDescent="0.2">
      <c r="B496" s="93"/>
      <c r="C496" s="22"/>
      <c r="D496" s="22"/>
      <c r="E496" s="23"/>
      <c r="F496" s="23"/>
      <c r="G496" s="22"/>
      <c r="H496" s="22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2:32" ht="14.25" x14ac:dyDescent="0.2">
      <c r="B497" s="93"/>
      <c r="C497" s="22"/>
      <c r="D497" s="22"/>
      <c r="E497" s="23"/>
      <c r="F497" s="23"/>
      <c r="G497" s="22"/>
      <c r="H497" s="22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2:32" ht="14.25" x14ac:dyDescent="0.2">
      <c r="B498" s="93"/>
      <c r="C498" s="22"/>
      <c r="D498" s="22"/>
      <c r="E498" s="23"/>
      <c r="F498" s="23"/>
      <c r="G498" s="22"/>
      <c r="H498" s="22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2:32" ht="14.25" x14ac:dyDescent="0.2">
      <c r="B499" s="93"/>
      <c r="C499" s="22"/>
      <c r="D499" s="22"/>
      <c r="E499" s="23"/>
      <c r="F499" s="23"/>
      <c r="G499" s="22"/>
      <c r="H499" s="22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2:32" ht="14.25" x14ac:dyDescent="0.2">
      <c r="B500" s="93"/>
      <c r="C500" s="22"/>
      <c r="D500" s="22"/>
      <c r="E500" s="23"/>
      <c r="F500" s="23"/>
      <c r="G500" s="22"/>
      <c r="H500" s="22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2:32" ht="14.25" x14ac:dyDescent="0.2">
      <c r="B501" s="93"/>
      <c r="C501" s="22"/>
      <c r="D501" s="22"/>
      <c r="E501" s="23"/>
      <c r="F501" s="23"/>
      <c r="G501" s="22"/>
      <c r="H501" s="22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2:32" ht="14.25" x14ac:dyDescent="0.2">
      <c r="B502" s="93"/>
      <c r="C502" s="22"/>
      <c r="D502" s="22"/>
      <c r="E502" s="23"/>
      <c r="F502" s="23"/>
      <c r="G502" s="22"/>
      <c r="H502" s="22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2:32" ht="14.25" x14ac:dyDescent="0.2">
      <c r="B503" s="93"/>
      <c r="C503" s="22"/>
      <c r="D503" s="22"/>
      <c r="E503" s="23"/>
      <c r="F503" s="23"/>
      <c r="G503" s="22"/>
      <c r="H503" s="22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2:32" ht="14.25" x14ac:dyDescent="0.2">
      <c r="B504" s="93"/>
      <c r="C504" s="22"/>
      <c r="D504" s="22"/>
      <c r="E504" s="23"/>
      <c r="F504" s="23"/>
      <c r="G504" s="22"/>
      <c r="H504" s="22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2:32" ht="14.25" x14ac:dyDescent="0.2">
      <c r="B505" s="93"/>
      <c r="C505" s="22"/>
      <c r="D505" s="22"/>
      <c r="E505" s="23"/>
      <c r="F505" s="23"/>
      <c r="G505" s="22"/>
      <c r="H505" s="22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2:32" ht="14.25" x14ac:dyDescent="0.2">
      <c r="B506" s="93"/>
      <c r="C506" s="22"/>
      <c r="D506" s="22"/>
      <c r="E506" s="23"/>
      <c r="F506" s="23"/>
      <c r="G506" s="22"/>
      <c r="H506" s="22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2:32" ht="14.25" x14ac:dyDescent="0.2">
      <c r="B507" s="93"/>
      <c r="C507" s="22"/>
      <c r="D507" s="22"/>
      <c r="E507" s="23"/>
      <c r="F507" s="23"/>
      <c r="G507" s="22"/>
      <c r="H507" s="22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2:32" ht="14.25" x14ac:dyDescent="0.2">
      <c r="B508" s="93"/>
      <c r="C508" s="22"/>
      <c r="D508" s="22"/>
      <c r="E508" s="23"/>
      <c r="F508" s="23"/>
      <c r="G508" s="22"/>
      <c r="H508" s="22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2:32" ht="14.25" x14ac:dyDescent="0.2">
      <c r="B509" s="93"/>
      <c r="C509" s="22"/>
      <c r="D509" s="22"/>
      <c r="E509" s="23"/>
      <c r="F509" s="23"/>
      <c r="G509" s="22"/>
      <c r="H509" s="22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2:32" ht="14.25" x14ac:dyDescent="0.2">
      <c r="B510" s="93"/>
      <c r="C510" s="22"/>
      <c r="D510" s="22"/>
      <c r="E510" s="23"/>
      <c r="F510" s="23"/>
      <c r="G510" s="22"/>
      <c r="H510" s="22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2:32" ht="14.25" x14ac:dyDescent="0.2">
      <c r="B511" s="93"/>
      <c r="C511" s="22"/>
      <c r="D511" s="22"/>
      <c r="E511" s="23"/>
      <c r="F511" s="23"/>
      <c r="G511" s="22"/>
      <c r="H511" s="22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2:32" ht="14.25" x14ac:dyDescent="0.2">
      <c r="B512" s="93"/>
      <c r="C512" s="22"/>
      <c r="D512" s="22"/>
      <c r="E512" s="23"/>
      <c r="F512" s="23"/>
      <c r="G512" s="22"/>
      <c r="H512" s="22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2:32" ht="14.25" x14ac:dyDescent="0.2">
      <c r="B513" s="93"/>
      <c r="C513" s="22"/>
      <c r="D513" s="22"/>
      <c r="E513" s="23"/>
      <c r="F513" s="23"/>
      <c r="G513" s="22"/>
      <c r="H513" s="22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2:32" ht="14.25" x14ac:dyDescent="0.2">
      <c r="B514" s="93"/>
      <c r="C514" s="22"/>
      <c r="D514" s="22"/>
      <c r="E514" s="23"/>
      <c r="F514" s="23"/>
      <c r="G514" s="22"/>
      <c r="H514" s="22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2:32" ht="14.25" x14ac:dyDescent="0.2">
      <c r="B515" s="93"/>
      <c r="C515" s="22"/>
      <c r="D515" s="22"/>
      <c r="E515" s="23"/>
      <c r="F515" s="23"/>
      <c r="G515" s="22"/>
      <c r="H515" s="22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2:32" ht="14.25" x14ac:dyDescent="0.2">
      <c r="B516" s="93"/>
      <c r="C516" s="22"/>
      <c r="D516" s="22"/>
      <c r="E516" s="23"/>
      <c r="F516" s="23"/>
      <c r="G516" s="22"/>
      <c r="H516" s="22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2:32" ht="14.25" x14ac:dyDescent="0.2">
      <c r="B517" s="93"/>
      <c r="C517" s="22"/>
      <c r="D517" s="22"/>
      <c r="E517" s="23"/>
      <c r="F517" s="23"/>
      <c r="G517" s="22"/>
      <c r="H517" s="22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2:32" ht="14.25" x14ac:dyDescent="0.2">
      <c r="B518" s="93"/>
      <c r="C518" s="22"/>
      <c r="D518" s="22"/>
      <c r="E518" s="23"/>
      <c r="F518" s="23"/>
      <c r="G518" s="22"/>
      <c r="H518" s="22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2:32" ht="14.25" x14ac:dyDescent="0.2">
      <c r="B519" s="93"/>
      <c r="C519" s="22"/>
      <c r="D519" s="22"/>
      <c r="E519" s="23"/>
      <c r="F519" s="23"/>
      <c r="G519" s="22"/>
      <c r="H519" s="22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2:32" ht="14.25" x14ac:dyDescent="0.2">
      <c r="B520" s="93"/>
      <c r="C520" s="22"/>
      <c r="D520" s="22"/>
      <c r="E520" s="23"/>
      <c r="F520" s="23"/>
      <c r="G520" s="22"/>
      <c r="H520" s="22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2:32" ht="14.25" x14ac:dyDescent="0.2">
      <c r="B521" s="93"/>
      <c r="C521" s="22"/>
      <c r="D521" s="22"/>
      <c r="E521" s="23"/>
      <c r="F521" s="23"/>
      <c r="G521" s="22"/>
      <c r="H521" s="22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2:32" ht="14.25" x14ac:dyDescent="0.2">
      <c r="B522" s="93"/>
      <c r="C522" s="22"/>
      <c r="D522" s="22"/>
      <c r="E522" s="23"/>
      <c r="F522" s="23"/>
      <c r="G522" s="22"/>
      <c r="H522" s="22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2:32" ht="14.25" x14ac:dyDescent="0.2">
      <c r="B523" s="93"/>
      <c r="C523" s="22"/>
      <c r="D523" s="22"/>
      <c r="E523" s="23"/>
      <c r="F523" s="23"/>
      <c r="G523" s="22"/>
      <c r="H523" s="22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2:32" ht="14.25" x14ac:dyDescent="0.2">
      <c r="B524" s="93"/>
      <c r="C524" s="22"/>
      <c r="D524" s="22"/>
      <c r="E524" s="23"/>
      <c r="F524" s="23"/>
      <c r="G524" s="22"/>
      <c r="H524" s="22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2:32" ht="14.25" x14ac:dyDescent="0.2">
      <c r="B525" s="93"/>
      <c r="C525" s="22"/>
      <c r="D525" s="22"/>
      <c r="E525" s="23"/>
      <c r="F525" s="23"/>
      <c r="G525" s="22"/>
      <c r="H525" s="22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2:32" ht="14.25" x14ac:dyDescent="0.2">
      <c r="B526" s="93"/>
      <c r="C526" s="22"/>
      <c r="D526" s="22"/>
      <c r="E526" s="23"/>
      <c r="F526" s="23"/>
      <c r="G526" s="22"/>
      <c r="H526" s="22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2:32" ht="14.25" x14ac:dyDescent="0.2">
      <c r="B527" s="93"/>
      <c r="C527" s="22"/>
      <c r="D527" s="22"/>
      <c r="E527" s="23"/>
      <c r="F527" s="23"/>
      <c r="G527" s="22"/>
      <c r="H527" s="22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2:32" ht="14.25" x14ac:dyDescent="0.2">
      <c r="B528" s="93"/>
      <c r="C528" s="22"/>
      <c r="D528" s="22"/>
      <c r="E528" s="23"/>
      <c r="F528" s="23"/>
      <c r="G528" s="22"/>
      <c r="H528" s="22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2:32" ht="14.25" x14ac:dyDescent="0.2">
      <c r="B529" s="93"/>
      <c r="C529" s="22"/>
      <c r="D529" s="22"/>
      <c r="E529" s="23"/>
      <c r="F529" s="23"/>
      <c r="G529" s="22"/>
      <c r="H529" s="22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2:32" ht="14.25" x14ac:dyDescent="0.2">
      <c r="B530" s="93"/>
      <c r="C530" s="22"/>
      <c r="D530" s="22"/>
      <c r="E530" s="23"/>
      <c r="F530" s="23"/>
      <c r="G530" s="22"/>
      <c r="H530" s="22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2:32" ht="14.25" x14ac:dyDescent="0.2">
      <c r="B531" s="93"/>
      <c r="C531" s="22"/>
      <c r="D531" s="22"/>
      <c r="E531" s="23"/>
      <c r="F531" s="23"/>
      <c r="G531" s="22"/>
      <c r="H531" s="22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2:32" ht="14.25" x14ac:dyDescent="0.2">
      <c r="B532" s="93"/>
      <c r="C532" s="22"/>
      <c r="D532" s="22"/>
      <c r="E532" s="23"/>
      <c r="F532" s="23"/>
      <c r="G532" s="22"/>
      <c r="H532" s="22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2:32" ht="14.25" x14ac:dyDescent="0.2">
      <c r="B533" s="93"/>
      <c r="C533" s="22"/>
      <c r="D533" s="22"/>
      <c r="E533" s="23"/>
      <c r="F533" s="23"/>
      <c r="G533" s="22"/>
      <c r="H533" s="22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2:32" ht="14.25" x14ac:dyDescent="0.2">
      <c r="B534" s="93"/>
      <c r="C534" s="22"/>
      <c r="D534" s="22"/>
      <c r="E534" s="23"/>
      <c r="F534" s="23"/>
      <c r="G534" s="22"/>
      <c r="H534" s="22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2:32" ht="14.25" x14ac:dyDescent="0.2">
      <c r="B535" s="93"/>
      <c r="C535" s="22"/>
      <c r="D535" s="22"/>
      <c r="E535" s="23"/>
      <c r="F535" s="23"/>
      <c r="G535" s="22"/>
      <c r="H535" s="22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2:32" ht="14.25" x14ac:dyDescent="0.2">
      <c r="B536" s="93"/>
      <c r="C536" s="22"/>
      <c r="D536" s="22"/>
      <c r="E536" s="23"/>
      <c r="F536" s="23"/>
      <c r="G536" s="22"/>
      <c r="H536" s="22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2:32" ht="14.25" x14ac:dyDescent="0.2">
      <c r="B537" s="93"/>
      <c r="C537" s="22"/>
      <c r="D537" s="22"/>
      <c r="E537" s="23"/>
      <c r="F537" s="23"/>
      <c r="G537" s="22"/>
      <c r="H537" s="22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2:32" ht="14.25" x14ac:dyDescent="0.2">
      <c r="B538" s="93"/>
      <c r="C538" s="22"/>
      <c r="D538" s="22"/>
      <c r="E538" s="23"/>
      <c r="F538" s="23"/>
      <c r="G538" s="22"/>
      <c r="H538" s="22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2:32" ht="14.25" x14ac:dyDescent="0.2">
      <c r="B539" s="93"/>
      <c r="C539" s="22"/>
      <c r="D539" s="22"/>
      <c r="E539" s="23"/>
      <c r="F539" s="23"/>
      <c r="G539" s="22"/>
      <c r="H539" s="22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2:32" ht="14.25" x14ac:dyDescent="0.2">
      <c r="B540" s="93"/>
      <c r="C540" s="22"/>
      <c r="D540" s="22"/>
      <c r="E540" s="23"/>
      <c r="F540" s="23"/>
      <c r="G540" s="22"/>
      <c r="H540" s="22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2:32" ht="14.25" x14ac:dyDescent="0.2">
      <c r="B541" s="93"/>
      <c r="C541" s="22"/>
      <c r="D541" s="22"/>
      <c r="E541" s="23"/>
      <c r="F541" s="23"/>
      <c r="G541" s="22"/>
      <c r="H541" s="22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2:32" ht="14.25" x14ac:dyDescent="0.2">
      <c r="B542" s="93"/>
      <c r="C542" s="22"/>
      <c r="D542" s="22"/>
      <c r="E542" s="23"/>
      <c r="F542" s="23"/>
      <c r="G542" s="22"/>
      <c r="H542" s="22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2:32" ht="14.25" x14ac:dyDescent="0.2">
      <c r="B543" s="93"/>
      <c r="C543" s="22"/>
      <c r="D543" s="22"/>
      <c r="E543" s="23"/>
      <c r="F543" s="23"/>
      <c r="G543" s="22"/>
      <c r="H543" s="22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2:32" ht="14.25" x14ac:dyDescent="0.2">
      <c r="B544" s="93"/>
      <c r="C544" s="22"/>
      <c r="D544" s="22"/>
      <c r="E544" s="23"/>
      <c r="F544" s="23"/>
      <c r="G544" s="22"/>
      <c r="H544" s="22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2:32" ht="14.25" x14ac:dyDescent="0.2">
      <c r="B545" s="93"/>
      <c r="C545" s="22"/>
      <c r="D545" s="22"/>
      <c r="E545" s="23"/>
      <c r="F545" s="23"/>
      <c r="G545" s="22"/>
      <c r="H545" s="22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2:32" ht="14.25" x14ac:dyDescent="0.2">
      <c r="B546" s="93"/>
      <c r="C546" s="22"/>
      <c r="D546" s="22"/>
      <c r="E546" s="23"/>
      <c r="F546" s="23"/>
      <c r="G546" s="22"/>
      <c r="H546" s="22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2:32" ht="14.25" x14ac:dyDescent="0.2">
      <c r="B547" s="93"/>
      <c r="C547" s="22"/>
      <c r="D547" s="22"/>
      <c r="E547" s="23"/>
      <c r="F547" s="23"/>
      <c r="G547" s="22"/>
      <c r="H547" s="22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2:32" ht="14.25" x14ac:dyDescent="0.2">
      <c r="B548" s="93"/>
      <c r="C548" s="22"/>
      <c r="D548" s="22"/>
      <c r="E548" s="23"/>
      <c r="F548" s="23"/>
      <c r="G548" s="22"/>
      <c r="H548" s="22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2:32" ht="14.25" x14ac:dyDescent="0.2">
      <c r="B549" s="93"/>
      <c r="C549" s="22"/>
      <c r="D549" s="22"/>
      <c r="E549" s="23"/>
      <c r="F549" s="23"/>
      <c r="G549" s="22"/>
      <c r="H549" s="22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2:32" ht="14.25" x14ac:dyDescent="0.2">
      <c r="B550" s="93"/>
      <c r="C550" s="22"/>
      <c r="D550" s="22"/>
      <c r="E550" s="23"/>
      <c r="F550" s="23"/>
      <c r="G550" s="22"/>
      <c r="H550" s="22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2:32" ht="14.25" x14ac:dyDescent="0.2">
      <c r="B551" s="93"/>
      <c r="C551" s="22"/>
      <c r="D551" s="22"/>
      <c r="E551" s="23"/>
      <c r="F551" s="23"/>
      <c r="G551" s="22"/>
      <c r="H551" s="22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2:32" ht="14.25" x14ac:dyDescent="0.2">
      <c r="B552" s="93"/>
      <c r="C552" s="22"/>
      <c r="D552" s="22"/>
      <c r="E552" s="23"/>
      <c r="F552" s="23"/>
      <c r="G552" s="22"/>
      <c r="H552" s="22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2:32" ht="14.25" x14ac:dyDescent="0.2">
      <c r="B553" s="93"/>
      <c r="C553" s="22"/>
      <c r="D553" s="22"/>
      <c r="E553" s="23"/>
      <c r="F553" s="23"/>
      <c r="G553" s="22"/>
      <c r="H553" s="22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2:32" ht="14.25" x14ac:dyDescent="0.2">
      <c r="B554" s="93"/>
      <c r="C554" s="22"/>
      <c r="D554" s="22"/>
      <c r="E554" s="23"/>
      <c r="F554" s="23"/>
      <c r="G554" s="22"/>
      <c r="H554" s="22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2:32" ht="14.25" x14ac:dyDescent="0.2">
      <c r="B555" s="93"/>
      <c r="C555" s="22"/>
      <c r="D555" s="22"/>
      <c r="E555" s="23"/>
      <c r="F555" s="23"/>
      <c r="G555" s="22"/>
      <c r="H555" s="22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2:32" ht="14.25" x14ac:dyDescent="0.2">
      <c r="B556" s="93"/>
      <c r="C556" s="22"/>
      <c r="D556" s="22"/>
      <c r="E556" s="23"/>
      <c r="F556" s="23"/>
      <c r="G556" s="22"/>
      <c r="H556" s="22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2:32" ht="14.25" x14ac:dyDescent="0.2">
      <c r="B557" s="93"/>
      <c r="C557" s="22"/>
      <c r="D557" s="22"/>
      <c r="E557" s="23"/>
      <c r="F557" s="23"/>
      <c r="G557" s="22"/>
      <c r="H557" s="22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2:32" ht="14.25" x14ac:dyDescent="0.2">
      <c r="B558" s="93"/>
      <c r="C558" s="22"/>
      <c r="D558" s="22"/>
      <c r="E558" s="23"/>
      <c r="F558" s="23"/>
      <c r="G558" s="22"/>
      <c r="H558" s="22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2:32" ht="14.25" x14ac:dyDescent="0.2">
      <c r="B559" s="93"/>
      <c r="C559" s="22"/>
      <c r="D559" s="22"/>
      <c r="E559" s="23"/>
      <c r="F559" s="23"/>
      <c r="G559" s="22"/>
      <c r="H559" s="22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2:32" ht="14.25" x14ac:dyDescent="0.2">
      <c r="B560" s="93"/>
      <c r="C560" s="22"/>
      <c r="D560" s="22"/>
      <c r="E560" s="23"/>
      <c r="F560" s="23"/>
      <c r="G560" s="22"/>
      <c r="H560" s="22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2:32" ht="14.25" x14ac:dyDescent="0.2">
      <c r="B561" s="93"/>
      <c r="C561" s="22"/>
      <c r="D561" s="22"/>
      <c r="E561" s="23"/>
      <c r="F561" s="23"/>
      <c r="G561" s="22"/>
      <c r="H561" s="22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2:32" ht="14.25" x14ac:dyDescent="0.2">
      <c r="B562" s="93"/>
      <c r="C562" s="22"/>
      <c r="D562" s="22"/>
      <c r="E562" s="23"/>
      <c r="F562" s="23"/>
      <c r="G562" s="22"/>
      <c r="H562" s="22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2:32" ht="14.25" x14ac:dyDescent="0.2">
      <c r="B563" s="93"/>
      <c r="C563" s="22"/>
      <c r="D563" s="22"/>
      <c r="E563" s="23"/>
      <c r="F563" s="23"/>
      <c r="G563" s="22"/>
      <c r="H563" s="22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2:32" ht="14.25" x14ac:dyDescent="0.2">
      <c r="B564" s="93"/>
      <c r="C564" s="22"/>
      <c r="D564" s="22"/>
      <c r="E564" s="23"/>
      <c r="F564" s="23"/>
      <c r="G564" s="22"/>
      <c r="H564" s="22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2:32" ht="14.25" x14ac:dyDescent="0.2">
      <c r="B565" s="93"/>
      <c r="C565" s="22"/>
      <c r="D565" s="22"/>
      <c r="E565" s="23"/>
      <c r="F565" s="23"/>
      <c r="G565" s="22"/>
      <c r="H565" s="22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2:32" ht="14.25" x14ac:dyDescent="0.2">
      <c r="B566" s="93"/>
      <c r="C566" s="22"/>
      <c r="D566" s="22"/>
      <c r="E566" s="23"/>
      <c r="F566" s="23"/>
      <c r="G566" s="22"/>
      <c r="H566" s="22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2:32" ht="14.25" x14ac:dyDescent="0.2">
      <c r="B567" s="93"/>
      <c r="C567" s="22"/>
      <c r="D567" s="22"/>
      <c r="E567" s="23"/>
      <c r="F567" s="23"/>
      <c r="G567" s="22"/>
      <c r="H567" s="22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2:32" ht="14.25" x14ac:dyDescent="0.2">
      <c r="B568" s="93"/>
      <c r="C568" s="22"/>
      <c r="D568" s="22"/>
      <c r="E568" s="23"/>
      <c r="F568" s="23"/>
      <c r="G568" s="22"/>
      <c r="H568" s="22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2:32" ht="14.25" x14ac:dyDescent="0.2">
      <c r="B569" s="93"/>
      <c r="C569" s="22"/>
      <c r="D569" s="22"/>
      <c r="E569" s="23"/>
      <c r="F569" s="23"/>
      <c r="G569" s="22"/>
      <c r="H569" s="22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2:32" ht="14.25" x14ac:dyDescent="0.2">
      <c r="B570" s="93"/>
      <c r="C570" s="22"/>
      <c r="D570" s="22"/>
      <c r="E570" s="23"/>
      <c r="F570" s="23"/>
      <c r="G570" s="22"/>
      <c r="H570" s="22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2:32" ht="14.25" x14ac:dyDescent="0.2">
      <c r="B571" s="93"/>
      <c r="C571" s="22"/>
      <c r="D571" s="22"/>
      <c r="E571" s="23"/>
      <c r="F571" s="23"/>
      <c r="G571" s="22"/>
      <c r="H571" s="22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2:32" ht="14.25" x14ac:dyDescent="0.2">
      <c r="B572" s="93"/>
      <c r="C572" s="22"/>
      <c r="D572" s="22"/>
      <c r="E572" s="23"/>
      <c r="F572" s="23"/>
      <c r="G572" s="22"/>
      <c r="H572" s="22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2:32" ht="14.25" x14ac:dyDescent="0.2">
      <c r="B573" s="93"/>
      <c r="C573" s="22"/>
      <c r="D573" s="22"/>
      <c r="E573" s="23"/>
      <c r="F573" s="23"/>
      <c r="G573" s="22"/>
      <c r="H573" s="22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2:32" ht="14.25" x14ac:dyDescent="0.2">
      <c r="B574" s="93"/>
      <c r="C574" s="22"/>
      <c r="D574" s="22"/>
      <c r="E574" s="23"/>
      <c r="F574" s="23"/>
      <c r="G574" s="22"/>
      <c r="H574" s="22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2:32" ht="14.25" x14ac:dyDescent="0.2">
      <c r="B575" s="93"/>
      <c r="C575" s="22"/>
      <c r="D575" s="22"/>
      <c r="E575" s="23"/>
      <c r="F575" s="23"/>
      <c r="G575" s="22"/>
      <c r="H575" s="22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2:32" ht="14.25" x14ac:dyDescent="0.2">
      <c r="B576" s="93"/>
      <c r="C576" s="22"/>
      <c r="D576" s="22"/>
      <c r="E576" s="23"/>
      <c r="F576" s="23"/>
      <c r="G576" s="22"/>
      <c r="H576" s="22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2:32" ht="14.25" x14ac:dyDescent="0.2">
      <c r="B577" s="93"/>
      <c r="C577" s="22"/>
      <c r="D577" s="22"/>
      <c r="E577" s="23"/>
      <c r="F577" s="23"/>
      <c r="G577" s="22"/>
      <c r="H577" s="22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2:32" ht="14.25" x14ac:dyDescent="0.2">
      <c r="B578" s="93"/>
      <c r="C578" s="22"/>
      <c r="D578" s="22"/>
      <c r="E578" s="23"/>
      <c r="F578" s="23"/>
      <c r="G578" s="22"/>
      <c r="H578" s="22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2:32" ht="14.25" x14ac:dyDescent="0.2">
      <c r="B579" s="93"/>
      <c r="C579" s="22"/>
      <c r="D579" s="22"/>
      <c r="E579" s="23"/>
      <c r="F579" s="23"/>
      <c r="G579" s="22"/>
      <c r="H579" s="22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2:32" ht="14.25" x14ac:dyDescent="0.2">
      <c r="B580" s="93"/>
      <c r="C580" s="22"/>
      <c r="D580" s="22"/>
      <c r="E580" s="23"/>
      <c r="F580" s="23"/>
      <c r="G580" s="22"/>
      <c r="H580" s="22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2:32" ht="14.25" x14ac:dyDescent="0.2">
      <c r="B581" s="93"/>
      <c r="C581" s="22"/>
      <c r="D581" s="22"/>
      <c r="E581" s="23"/>
      <c r="F581" s="23"/>
      <c r="G581" s="22"/>
      <c r="H581" s="22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2:32" ht="14.25" x14ac:dyDescent="0.2">
      <c r="B582" s="93"/>
      <c r="C582" s="22"/>
      <c r="D582" s="22"/>
      <c r="E582" s="23"/>
      <c r="F582" s="23"/>
      <c r="G582" s="22"/>
      <c r="H582" s="22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2:32" ht="14.25" x14ac:dyDescent="0.2">
      <c r="B583" s="93"/>
      <c r="C583" s="22"/>
      <c r="D583" s="22"/>
      <c r="E583" s="23"/>
      <c r="F583" s="23"/>
      <c r="G583" s="22"/>
      <c r="H583" s="22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2:32" ht="14.25" x14ac:dyDescent="0.2">
      <c r="B584" s="93"/>
      <c r="C584" s="22"/>
      <c r="D584" s="22"/>
      <c r="E584" s="23"/>
      <c r="F584" s="23"/>
      <c r="G584" s="22"/>
      <c r="H584" s="22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2:32" ht="14.25" x14ac:dyDescent="0.2">
      <c r="B585" s="93"/>
      <c r="C585" s="22"/>
      <c r="D585" s="22"/>
      <c r="E585" s="23"/>
      <c r="F585" s="23"/>
      <c r="G585" s="22"/>
      <c r="H585" s="22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2:32" ht="14.25" x14ac:dyDescent="0.2">
      <c r="B586" s="93"/>
      <c r="C586" s="22"/>
      <c r="D586" s="22"/>
      <c r="E586" s="23"/>
      <c r="F586" s="23"/>
      <c r="G586" s="22"/>
      <c r="H586" s="22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2:32" ht="14.25" x14ac:dyDescent="0.2">
      <c r="B587" s="93"/>
      <c r="C587" s="22"/>
      <c r="D587" s="22"/>
      <c r="E587" s="23"/>
      <c r="F587" s="23"/>
      <c r="G587" s="22"/>
      <c r="H587" s="22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2:32" ht="14.25" x14ac:dyDescent="0.2">
      <c r="B588" s="93"/>
      <c r="C588" s="22"/>
      <c r="D588" s="22"/>
      <c r="E588" s="23"/>
      <c r="F588" s="23"/>
      <c r="G588" s="22"/>
      <c r="H588" s="22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2:32" ht="14.25" x14ac:dyDescent="0.2">
      <c r="B589" s="93"/>
      <c r="C589" s="22"/>
      <c r="D589" s="22"/>
      <c r="E589" s="23"/>
      <c r="F589" s="23"/>
      <c r="G589" s="22"/>
      <c r="H589" s="22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2:32" ht="14.25" x14ac:dyDescent="0.2">
      <c r="B590" s="93"/>
      <c r="C590" s="22"/>
      <c r="D590" s="22"/>
      <c r="E590" s="23"/>
      <c r="F590" s="23"/>
      <c r="G590" s="22"/>
      <c r="H590" s="22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2:32" ht="14.25" x14ac:dyDescent="0.2">
      <c r="B591" s="93"/>
      <c r="C591" s="22"/>
      <c r="D591" s="22"/>
      <c r="E591" s="23"/>
      <c r="F591" s="23"/>
      <c r="G591" s="22"/>
      <c r="H591" s="22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2:32" ht="14.25" x14ac:dyDescent="0.2">
      <c r="B592" s="93"/>
      <c r="C592" s="22"/>
      <c r="D592" s="22"/>
      <c r="E592" s="23"/>
      <c r="F592" s="23"/>
      <c r="G592" s="22"/>
      <c r="H592" s="22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2:32" ht="14.25" x14ac:dyDescent="0.2">
      <c r="B593" s="93"/>
      <c r="C593" s="22"/>
      <c r="D593" s="22"/>
      <c r="E593" s="23"/>
      <c r="F593" s="23"/>
      <c r="G593" s="22"/>
      <c r="H593" s="22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2:32" ht="14.25" x14ac:dyDescent="0.2">
      <c r="B594" s="93"/>
      <c r="C594" s="22"/>
      <c r="D594" s="22"/>
      <c r="E594" s="23"/>
      <c r="F594" s="23"/>
      <c r="G594" s="22"/>
      <c r="H594" s="22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2:32" ht="14.25" x14ac:dyDescent="0.2">
      <c r="B595" s="93"/>
      <c r="C595" s="22"/>
      <c r="D595" s="22"/>
      <c r="E595" s="23"/>
      <c r="F595" s="23"/>
      <c r="G595" s="22"/>
      <c r="H595" s="22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2:32" ht="14.25" x14ac:dyDescent="0.2">
      <c r="B596" s="93"/>
      <c r="C596" s="22"/>
      <c r="D596" s="22"/>
      <c r="E596" s="23"/>
      <c r="F596" s="23"/>
      <c r="G596" s="22"/>
      <c r="H596" s="22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2:32" ht="14.25" x14ac:dyDescent="0.2">
      <c r="B597" s="93"/>
      <c r="C597" s="22"/>
      <c r="D597" s="22"/>
      <c r="E597" s="23"/>
      <c r="F597" s="23"/>
      <c r="G597" s="22"/>
      <c r="H597" s="22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2:32" ht="14.25" x14ac:dyDescent="0.2">
      <c r="B598" s="93"/>
      <c r="C598" s="22"/>
      <c r="D598" s="22"/>
      <c r="E598" s="23"/>
      <c r="F598" s="23"/>
      <c r="G598" s="22"/>
      <c r="H598" s="22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2:32" ht="14.25" x14ac:dyDescent="0.2">
      <c r="B599" s="93"/>
      <c r="C599" s="22"/>
      <c r="D599" s="22"/>
      <c r="E599" s="23"/>
      <c r="F599" s="23"/>
      <c r="G599" s="22"/>
      <c r="H599" s="22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2:32" ht="14.25" x14ac:dyDescent="0.2">
      <c r="B600" s="93"/>
      <c r="C600" s="22"/>
      <c r="D600" s="22"/>
      <c r="E600" s="23"/>
      <c r="F600" s="23"/>
      <c r="G600" s="22"/>
      <c r="H600" s="22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2:32" ht="14.25" x14ac:dyDescent="0.2">
      <c r="B601" s="93"/>
      <c r="C601" s="22"/>
      <c r="D601" s="22"/>
      <c r="E601" s="23"/>
      <c r="F601" s="23"/>
      <c r="G601" s="22"/>
      <c r="H601" s="22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2:32" ht="14.25" x14ac:dyDescent="0.2">
      <c r="B602" s="93"/>
      <c r="C602" s="22"/>
      <c r="D602" s="22"/>
      <c r="E602" s="23"/>
      <c r="F602" s="23"/>
      <c r="G602" s="22"/>
      <c r="H602" s="22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2:32" ht="14.25" x14ac:dyDescent="0.2">
      <c r="B603" s="93"/>
      <c r="C603" s="22"/>
      <c r="D603" s="22"/>
      <c r="E603" s="23"/>
      <c r="F603" s="23"/>
      <c r="G603" s="22"/>
      <c r="H603" s="22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2:32" ht="14.25" x14ac:dyDescent="0.2">
      <c r="B604" s="93"/>
      <c r="C604" s="22"/>
      <c r="D604" s="22"/>
      <c r="E604" s="23"/>
      <c r="F604" s="23"/>
      <c r="G604" s="22"/>
      <c r="H604" s="22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2:32" ht="14.25" x14ac:dyDescent="0.2">
      <c r="B605" s="93"/>
      <c r="C605" s="22"/>
      <c r="D605" s="22"/>
      <c r="E605" s="23"/>
      <c r="F605" s="23"/>
      <c r="G605" s="22"/>
      <c r="H605" s="22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2:32" ht="14.25" x14ac:dyDescent="0.2">
      <c r="B606" s="93"/>
      <c r="C606" s="22"/>
      <c r="D606" s="22"/>
      <c r="E606" s="23"/>
      <c r="F606" s="23"/>
      <c r="G606" s="22"/>
      <c r="H606" s="22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2:32" ht="14.25" x14ac:dyDescent="0.2">
      <c r="B607" s="93"/>
      <c r="C607" s="22"/>
      <c r="D607" s="22"/>
      <c r="E607" s="23"/>
      <c r="F607" s="23"/>
      <c r="G607" s="22"/>
      <c r="H607" s="22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2:32" ht="14.25" x14ac:dyDescent="0.2">
      <c r="B608" s="93"/>
      <c r="C608" s="22"/>
      <c r="D608" s="22"/>
      <c r="E608" s="23"/>
      <c r="F608" s="23"/>
      <c r="G608" s="22"/>
      <c r="H608" s="22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2:32" ht="14.25" x14ac:dyDescent="0.2">
      <c r="B609" s="93"/>
      <c r="C609" s="22"/>
      <c r="D609" s="22"/>
      <c r="E609" s="23"/>
      <c r="F609" s="23"/>
      <c r="G609" s="22"/>
      <c r="H609" s="22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2:32" ht="14.25" x14ac:dyDescent="0.2">
      <c r="B610" s="93"/>
      <c r="C610" s="22"/>
      <c r="D610" s="22"/>
      <c r="E610" s="23"/>
      <c r="F610" s="23"/>
      <c r="G610" s="22"/>
      <c r="H610" s="22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2:32" ht="14.25" x14ac:dyDescent="0.2">
      <c r="B611" s="93"/>
      <c r="C611" s="22"/>
      <c r="D611" s="22"/>
      <c r="E611" s="23"/>
      <c r="F611" s="23"/>
      <c r="G611" s="22"/>
      <c r="H611" s="22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2:32" ht="14.25" x14ac:dyDescent="0.2">
      <c r="B612" s="93"/>
      <c r="C612" s="22"/>
      <c r="D612" s="22"/>
      <c r="E612" s="23"/>
      <c r="F612" s="23"/>
      <c r="G612" s="22"/>
      <c r="H612" s="22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2:32" ht="14.25" x14ac:dyDescent="0.2">
      <c r="B613" s="93"/>
      <c r="C613" s="22"/>
      <c r="D613" s="22"/>
      <c r="E613" s="23"/>
      <c r="F613" s="23"/>
      <c r="G613" s="22"/>
      <c r="H613" s="22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2:32" ht="14.25" x14ac:dyDescent="0.2">
      <c r="B614" s="93"/>
      <c r="C614" s="22"/>
      <c r="D614" s="22"/>
      <c r="E614" s="23"/>
      <c r="F614" s="23"/>
      <c r="G614" s="22"/>
      <c r="H614" s="22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2:32" ht="14.25" x14ac:dyDescent="0.2">
      <c r="B615" s="93"/>
      <c r="C615" s="22"/>
      <c r="D615" s="22"/>
      <c r="E615" s="23"/>
      <c r="F615" s="23"/>
      <c r="G615" s="22"/>
      <c r="H615" s="22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2:32" ht="14.25" x14ac:dyDescent="0.2">
      <c r="B616" s="93"/>
      <c r="C616" s="22"/>
      <c r="D616" s="22"/>
      <c r="E616" s="23"/>
      <c r="F616" s="23"/>
      <c r="G616" s="22"/>
      <c r="H616" s="22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2:32" ht="14.25" x14ac:dyDescent="0.2">
      <c r="B617" s="93"/>
      <c r="C617" s="22"/>
      <c r="D617" s="22"/>
      <c r="E617" s="23"/>
      <c r="F617" s="23"/>
      <c r="G617" s="22"/>
      <c r="H617" s="22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2:32" ht="14.25" x14ac:dyDescent="0.2">
      <c r="B618" s="93"/>
      <c r="C618" s="22"/>
      <c r="D618" s="22"/>
      <c r="E618" s="23"/>
      <c r="F618" s="23"/>
      <c r="G618" s="22"/>
      <c r="H618" s="22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2:32" ht="14.25" x14ac:dyDescent="0.2">
      <c r="B619" s="93"/>
      <c r="C619" s="22"/>
      <c r="D619" s="22"/>
      <c r="E619" s="23"/>
      <c r="F619" s="23"/>
      <c r="G619" s="22"/>
      <c r="H619" s="22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2:32" ht="14.25" x14ac:dyDescent="0.2">
      <c r="B620" s="93"/>
      <c r="C620" s="22"/>
      <c r="D620" s="22"/>
      <c r="E620" s="23"/>
      <c r="F620" s="23"/>
      <c r="G620" s="22"/>
      <c r="H620" s="22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2:32" ht="14.25" x14ac:dyDescent="0.2">
      <c r="B621" s="93"/>
      <c r="C621" s="22"/>
      <c r="D621" s="22"/>
      <c r="E621" s="23"/>
      <c r="F621" s="23"/>
      <c r="G621" s="22"/>
      <c r="H621" s="22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2:32" ht="14.25" x14ac:dyDescent="0.2">
      <c r="B622" s="93"/>
      <c r="C622" s="22"/>
      <c r="D622" s="22"/>
      <c r="E622" s="23"/>
      <c r="F622" s="23"/>
      <c r="G622" s="22"/>
      <c r="H622" s="22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2:32" ht="14.25" x14ac:dyDescent="0.2">
      <c r="B623" s="93"/>
      <c r="C623" s="22"/>
      <c r="D623" s="22"/>
      <c r="E623" s="23"/>
      <c r="F623" s="23"/>
      <c r="G623" s="22"/>
      <c r="H623" s="22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2:32" ht="14.25" x14ac:dyDescent="0.2">
      <c r="B624" s="93"/>
      <c r="C624" s="22"/>
      <c r="D624" s="22"/>
      <c r="E624" s="23"/>
      <c r="F624" s="23"/>
      <c r="G624" s="22"/>
      <c r="H624" s="22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2:32" ht="14.25" x14ac:dyDescent="0.2">
      <c r="B625" s="93"/>
      <c r="C625" s="22"/>
      <c r="D625" s="22"/>
      <c r="E625" s="23"/>
      <c r="F625" s="23"/>
      <c r="G625" s="22"/>
      <c r="H625" s="22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2:32" ht="14.25" x14ac:dyDescent="0.2">
      <c r="B626" s="93"/>
      <c r="C626" s="22"/>
      <c r="D626" s="22"/>
      <c r="E626" s="23"/>
      <c r="F626" s="23"/>
      <c r="G626" s="22"/>
      <c r="H626" s="22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2:32" ht="14.25" x14ac:dyDescent="0.2">
      <c r="B627" s="93"/>
      <c r="C627" s="22"/>
      <c r="D627" s="22"/>
      <c r="E627" s="23"/>
      <c r="F627" s="23"/>
      <c r="G627" s="22"/>
      <c r="H627" s="22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2:32" ht="14.25" x14ac:dyDescent="0.2">
      <c r="B628" s="93"/>
      <c r="C628" s="22"/>
      <c r="D628" s="22"/>
      <c r="E628" s="23"/>
      <c r="F628" s="23"/>
      <c r="G628" s="22"/>
      <c r="H628" s="22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2:32" ht="14.25" x14ac:dyDescent="0.2">
      <c r="B629" s="93"/>
      <c r="C629" s="22"/>
      <c r="D629" s="22"/>
      <c r="E629" s="23"/>
      <c r="F629" s="23"/>
      <c r="G629" s="22"/>
      <c r="H629" s="22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2:32" ht="14.25" x14ac:dyDescent="0.2">
      <c r="B630" s="93"/>
      <c r="C630" s="22"/>
      <c r="D630" s="22"/>
      <c r="E630" s="23"/>
      <c r="F630" s="23"/>
      <c r="G630" s="22"/>
      <c r="H630" s="22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2:32" ht="14.25" x14ac:dyDescent="0.2">
      <c r="B631" s="93"/>
      <c r="C631" s="22"/>
      <c r="D631" s="22"/>
      <c r="E631" s="23"/>
      <c r="F631" s="23"/>
      <c r="G631" s="22"/>
      <c r="H631" s="22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2:32" ht="14.25" x14ac:dyDescent="0.2">
      <c r="B632" s="93"/>
      <c r="C632" s="22"/>
      <c r="D632" s="22"/>
      <c r="E632" s="23"/>
      <c r="F632" s="23"/>
      <c r="G632" s="22"/>
      <c r="H632" s="22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2:32" ht="14.25" x14ac:dyDescent="0.2">
      <c r="B633" s="93"/>
      <c r="C633" s="22"/>
      <c r="D633" s="22"/>
      <c r="E633" s="23"/>
      <c r="F633" s="23"/>
      <c r="G633" s="22"/>
      <c r="H633" s="22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2:32" ht="14.25" x14ac:dyDescent="0.2">
      <c r="B634" s="93"/>
      <c r="C634" s="22"/>
      <c r="D634" s="22"/>
      <c r="E634" s="23"/>
      <c r="F634" s="23"/>
      <c r="G634" s="22"/>
      <c r="H634" s="22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2:32" ht="14.25" x14ac:dyDescent="0.2">
      <c r="B635" s="93"/>
      <c r="C635" s="22"/>
      <c r="D635" s="22"/>
      <c r="E635" s="23"/>
      <c r="F635" s="23"/>
      <c r="G635" s="22"/>
      <c r="H635" s="22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2:32" ht="14.25" x14ac:dyDescent="0.2">
      <c r="B636" s="93"/>
      <c r="C636" s="22"/>
      <c r="D636" s="22"/>
      <c r="E636" s="23"/>
      <c r="F636" s="23"/>
      <c r="G636" s="22"/>
      <c r="H636" s="22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2:32" ht="14.25" x14ac:dyDescent="0.2">
      <c r="B637" s="93"/>
      <c r="C637" s="22"/>
      <c r="D637" s="22"/>
      <c r="E637" s="23"/>
      <c r="F637" s="23"/>
      <c r="G637" s="22"/>
      <c r="H637" s="22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2:32" ht="14.25" x14ac:dyDescent="0.2">
      <c r="B638" s="93"/>
      <c r="C638" s="22"/>
      <c r="D638" s="22"/>
      <c r="E638" s="23"/>
      <c r="F638" s="23"/>
      <c r="G638" s="22"/>
      <c r="H638" s="22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2:32" ht="14.25" x14ac:dyDescent="0.2">
      <c r="B639" s="93"/>
      <c r="C639" s="22"/>
      <c r="D639" s="22"/>
      <c r="E639" s="23"/>
      <c r="F639" s="23"/>
      <c r="G639" s="22"/>
      <c r="H639" s="22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2:32" ht="14.25" x14ac:dyDescent="0.2">
      <c r="B640" s="93"/>
      <c r="C640" s="22"/>
      <c r="D640" s="22"/>
      <c r="E640" s="23"/>
      <c r="F640" s="23"/>
      <c r="G640" s="22"/>
      <c r="H640" s="22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2:32" ht="14.25" x14ac:dyDescent="0.2">
      <c r="B641" s="93"/>
      <c r="C641" s="22"/>
      <c r="D641" s="22"/>
      <c r="E641" s="23"/>
      <c r="F641" s="23"/>
      <c r="G641" s="22"/>
      <c r="H641" s="22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2:32" ht="14.25" x14ac:dyDescent="0.2">
      <c r="B642" s="93"/>
      <c r="C642" s="22"/>
      <c r="D642" s="22"/>
      <c r="E642" s="23"/>
      <c r="F642" s="23"/>
      <c r="G642" s="22"/>
      <c r="H642" s="22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2:32" ht="14.25" x14ac:dyDescent="0.2">
      <c r="B643" s="93"/>
      <c r="C643" s="22"/>
      <c r="D643" s="22"/>
      <c r="E643" s="23"/>
      <c r="F643" s="23"/>
      <c r="G643" s="22"/>
      <c r="H643" s="22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2:32" ht="14.25" x14ac:dyDescent="0.2">
      <c r="B644" s="93"/>
      <c r="C644" s="22"/>
      <c r="D644" s="22"/>
      <c r="E644" s="23"/>
      <c r="F644" s="23"/>
      <c r="G644" s="22"/>
      <c r="H644" s="22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2:32" ht="14.25" x14ac:dyDescent="0.2">
      <c r="B645" s="93"/>
      <c r="C645" s="22"/>
      <c r="D645" s="22"/>
      <c r="E645" s="23"/>
      <c r="F645" s="23"/>
      <c r="G645" s="22"/>
      <c r="H645" s="22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2:32" ht="14.25" x14ac:dyDescent="0.2">
      <c r="B646" s="93"/>
      <c r="C646" s="22"/>
      <c r="D646" s="22"/>
      <c r="E646" s="23"/>
      <c r="F646" s="23"/>
      <c r="G646" s="22"/>
      <c r="H646" s="22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2:32" ht="14.25" x14ac:dyDescent="0.2">
      <c r="B647" s="93"/>
      <c r="C647" s="22"/>
      <c r="D647" s="22"/>
      <c r="E647" s="23"/>
      <c r="F647" s="23"/>
      <c r="G647" s="22"/>
      <c r="H647" s="22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2:32" ht="14.25" x14ac:dyDescent="0.2">
      <c r="B648" s="93"/>
      <c r="C648" s="22"/>
      <c r="D648" s="22"/>
      <c r="E648" s="23"/>
      <c r="F648" s="23"/>
      <c r="G648" s="22"/>
      <c r="H648" s="22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2:32" ht="14.25" x14ac:dyDescent="0.2">
      <c r="B649" s="93"/>
      <c r="C649" s="22"/>
      <c r="D649" s="22"/>
      <c r="E649" s="23"/>
      <c r="F649" s="23"/>
      <c r="G649" s="22"/>
      <c r="H649" s="22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2:32" ht="14.25" x14ac:dyDescent="0.2">
      <c r="B650" s="93"/>
      <c r="C650" s="22"/>
      <c r="D650" s="22"/>
      <c r="E650" s="23"/>
      <c r="F650" s="23"/>
      <c r="G650" s="22"/>
      <c r="H650" s="22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2:32" ht="14.25" x14ac:dyDescent="0.2">
      <c r="B651" s="93"/>
      <c r="C651" s="22"/>
      <c r="D651" s="22"/>
      <c r="E651" s="23"/>
      <c r="F651" s="23"/>
      <c r="G651" s="22"/>
      <c r="H651" s="22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2:32" ht="14.25" x14ac:dyDescent="0.2">
      <c r="B652" s="93"/>
      <c r="C652" s="22"/>
      <c r="D652" s="22"/>
      <c r="E652" s="23"/>
      <c r="F652" s="23"/>
      <c r="G652" s="22"/>
      <c r="H652" s="22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2:32" ht="14.25" x14ac:dyDescent="0.2">
      <c r="B653" s="93"/>
      <c r="C653" s="22"/>
      <c r="D653" s="22"/>
      <c r="E653" s="23"/>
      <c r="F653" s="23"/>
      <c r="G653" s="22"/>
      <c r="H653" s="22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2:32" ht="14.25" x14ac:dyDescent="0.2">
      <c r="B654" s="93"/>
      <c r="C654" s="22"/>
      <c r="D654" s="22"/>
      <c r="E654" s="23"/>
      <c r="F654" s="23"/>
      <c r="G654" s="22"/>
      <c r="H654" s="22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2:32" ht="14.25" x14ac:dyDescent="0.2">
      <c r="B655" s="93"/>
      <c r="C655" s="22"/>
      <c r="D655" s="22"/>
      <c r="E655" s="23"/>
      <c r="F655" s="23"/>
      <c r="G655" s="22"/>
      <c r="H655" s="22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2:32" ht="14.25" x14ac:dyDescent="0.2">
      <c r="B656" s="93"/>
      <c r="C656" s="22"/>
      <c r="D656" s="22"/>
      <c r="E656" s="23"/>
      <c r="F656" s="23"/>
      <c r="G656" s="22"/>
      <c r="H656" s="22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2:32" ht="14.25" x14ac:dyDescent="0.2">
      <c r="B657" s="93"/>
      <c r="C657" s="22"/>
      <c r="D657" s="22"/>
      <c r="E657" s="23"/>
      <c r="F657" s="23"/>
      <c r="G657" s="22"/>
      <c r="H657" s="22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2:32" ht="14.25" x14ac:dyDescent="0.2">
      <c r="B658" s="93"/>
      <c r="C658" s="22"/>
      <c r="D658" s="22"/>
      <c r="E658" s="23"/>
      <c r="F658" s="23"/>
      <c r="G658" s="22"/>
      <c r="H658" s="22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2:32" ht="14.25" x14ac:dyDescent="0.2">
      <c r="B659" s="93"/>
      <c r="C659" s="22"/>
      <c r="D659" s="22"/>
      <c r="E659" s="23"/>
      <c r="F659" s="23"/>
      <c r="G659" s="22"/>
      <c r="H659" s="22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2:32" ht="14.25" x14ac:dyDescent="0.2">
      <c r="B660" s="93"/>
      <c r="C660" s="22"/>
      <c r="D660" s="22"/>
      <c r="E660" s="23"/>
      <c r="F660" s="23"/>
      <c r="G660" s="22"/>
      <c r="H660" s="22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2:32" ht="14.25" x14ac:dyDescent="0.2">
      <c r="B661" s="93"/>
      <c r="C661" s="22"/>
      <c r="D661" s="22"/>
      <c r="E661" s="23"/>
      <c r="F661" s="23"/>
      <c r="G661" s="22"/>
      <c r="H661" s="22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2:32" ht="14.25" x14ac:dyDescent="0.2">
      <c r="B662" s="93"/>
      <c r="C662" s="22"/>
      <c r="D662" s="22"/>
      <c r="E662" s="23"/>
      <c r="F662" s="23"/>
      <c r="G662" s="22"/>
      <c r="H662" s="22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2:32" ht="14.25" x14ac:dyDescent="0.2">
      <c r="B663" s="93"/>
      <c r="C663" s="22"/>
      <c r="D663" s="22"/>
      <c r="E663" s="23"/>
      <c r="F663" s="23"/>
      <c r="G663" s="22"/>
      <c r="H663" s="22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2:32" ht="14.25" x14ac:dyDescent="0.2">
      <c r="B664" s="93"/>
      <c r="C664" s="22"/>
      <c r="D664" s="22"/>
      <c r="E664" s="23"/>
      <c r="F664" s="23"/>
      <c r="G664" s="22"/>
      <c r="H664" s="22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2:32" ht="14.25" x14ac:dyDescent="0.2">
      <c r="B665" s="93"/>
      <c r="C665" s="22"/>
      <c r="D665" s="22"/>
      <c r="E665" s="23"/>
      <c r="F665" s="23"/>
      <c r="G665" s="22"/>
      <c r="H665" s="22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2:32" ht="14.25" x14ac:dyDescent="0.2">
      <c r="B666" s="93"/>
      <c r="C666" s="22"/>
      <c r="D666" s="22"/>
      <c r="E666" s="23"/>
      <c r="F666" s="23"/>
      <c r="G666" s="22"/>
      <c r="H666" s="22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2:32" ht="14.25" x14ac:dyDescent="0.2">
      <c r="B667" s="93"/>
      <c r="C667" s="22"/>
      <c r="D667" s="22"/>
      <c r="E667" s="23"/>
      <c r="F667" s="23"/>
      <c r="G667" s="22"/>
      <c r="H667" s="22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2:32" ht="14.25" x14ac:dyDescent="0.2">
      <c r="B668" s="93"/>
      <c r="C668" s="22"/>
      <c r="D668" s="22"/>
      <c r="E668" s="23"/>
      <c r="F668" s="23"/>
      <c r="G668" s="22"/>
      <c r="H668" s="22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2:32" ht="14.25" x14ac:dyDescent="0.2">
      <c r="B669" s="93"/>
      <c r="C669" s="22"/>
      <c r="D669" s="22"/>
      <c r="E669" s="23"/>
      <c r="F669" s="23"/>
      <c r="G669" s="22"/>
      <c r="H669" s="22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2:32" ht="14.25" x14ac:dyDescent="0.2">
      <c r="B670" s="93"/>
      <c r="C670" s="22"/>
      <c r="D670" s="22"/>
      <c r="E670" s="23"/>
      <c r="F670" s="23"/>
      <c r="G670" s="22"/>
      <c r="H670" s="22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2:32" ht="14.25" x14ac:dyDescent="0.2">
      <c r="B671" s="93"/>
      <c r="C671" s="22"/>
      <c r="D671" s="22"/>
      <c r="E671" s="23"/>
      <c r="F671" s="23"/>
      <c r="G671" s="22"/>
      <c r="H671" s="22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2:32" ht="14.25" x14ac:dyDescent="0.2">
      <c r="B672" s="93"/>
      <c r="C672" s="22"/>
      <c r="D672" s="22"/>
      <c r="E672" s="23"/>
      <c r="F672" s="23"/>
      <c r="G672" s="22"/>
      <c r="H672" s="22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2:32" ht="14.25" x14ac:dyDescent="0.2">
      <c r="B673" s="93"/>
      <c r="C673" s="22"/>
      <c r="D673" s="22"/>
      <c r="E673" s="23"/>
      <c r="F673" s="23"/>
      <c r="G673" s="22"/>
      <c r="H673" s="22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2:32" ht="14.25" x14ac:dyDescent="0.2">
      <c r="B674" s="93"/>
      <c r="C674" s="22"/>
      <c r="D674" s="22"/>
      <c r="E674" s="23"/>
      <c r="F674" s="23"/>
      <c r="G674" s="22"/>
      <c r="H674" s="22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2:32" ht="14.25" x14ac:dyDescent="0.2">
      <c r="B675" s="93"/>
      <c r="C675" s="22"/>
      <c r="D675" s="22"/>
      <c r="E675" s="23"/>
      <c r="F675" s="23"/>
      <c r="G675" s="22"/>
      <c r="H675" s="22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2:32" ht="14.25" x14ac:dyDescent="0.2">
      <c r="B676" s="93"/>
      <c r="C676" s="22"/>
      <c r="D676" s="22"/>
      <c r="E676" s="23"/>
      <c r="F676" s="23"/>
      <c r="G676" s="22"/>
      <c r="H676" s="22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2:32" ht="14.25" x14ac:dyDescent="0.2">
      <c r="B677" s="93"/>
      <c r="C677" s="22"/>
      <c r="D677" s="22"/>
      <c r="E677" s="23"/>
      <c r="F677" s="23"/>
      <c r="G677" s="22"/>
      <c r="H677" s="22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2:32" ht="14.25" x14ac:dyDescent="0.2">
      <c r="B678" s="93"/>
      <c r="C678" s="22"/>
      <c r="D678" s="22"/>
      <c r="E678" s="23"/>
      <c r="F678" s="23"/>
      <c r="G678" s="22"/>
      <c r="H678" s="22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2:32" ht="14.25" x14ac:dyDescent="0.2">
      <c r="B679" s="93"/>
      <c r="C679" s="22"/>
      <c r="D679" s="22"/>
      <c r="E679" s="23"/>
      <c r="F679" s="23"/>
      <c r="G679" s="22"/>
      <c r="H679" s="22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2:32" ht="14.25" x14ac:dyDescent="0.2">
      <c r="B680" s="93"/>
      <c r="C680" s="22"/>
      <c r="D680" s="22"/>
      <c r="E680" s="23"/>
      <c r="F680" s="23"/>
      <c r="G680" s="22"/>
      <c r="H680" s="22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2:32" ht="14.25" x14ac:dyDescent="0.2">
      <c r="B681" s="93"/>
      <c r="C681" s="22"/>
      <c r="D681" s="22"/>
      <c r="E681" s="23"/>
      <c r="F681" s="23"/>
      <c r="G681" s="22"/>
      <c r="H681" s="22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2:32" ht="14.25" x14ac:dyDescent="0.2">
      <c r="B682" s="93"/>
      <c r="C682" s="22"/>
      <c r="D682" s="22"/>
      <c r="E682" s="23"/>
      <c r="F682" s="23"/>
      <c r="G682" s="22"/>
      <c r="H682" s="22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2:32" ht="14.25" x14ac:dyDescent="0.2">
      <c r="B683" s="93"/>
      <c r="C683" s="22"/>
      <c r="D683" s="22"/>
      <c r="E683" s="23"/>
      <c r="F683" s="23"/>
      <c r="G683" s="22"/>
      <c r="H683" s="22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2:32" ht="14.25" x14ac:dyDescent="0.2">
      <c r="B684" s="93"/>
      <c r="C684" s="22"/>
      <c r="D684" s="22"/>
      <c r="E684" s="23"/>
      <c r="F684" s="23"/>
      <c r="G684" s="22"/>
      <c r="H684" s="22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2:32" ht="14.25" x14ac:dyDescent="0.2">
      <c r="B685" s="93"/>
      <c r="C685" s="22"/>
      <c r="D685" s="22"/>
      <c r="E685" s="23"/>
      <c r="F685" s="23"/>
      <c r="G685" s="22"/>
      <c r="H685" s="22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2:32" ht="14.25" x14ac:dyDescent="0.2">
      <c r="B686" s="93"/>
      <c r="C686" s="22"/>
      <c r="D686" s="22"/>
      <c r="E686" s="23"/>
      <c r="F686" s="23"/>
      <c r="G686" s="22"/>
      <c r="H686" s="22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2:32" ht="14.25" x14ac:dyDescent="0.2">
      <c r="B687" s="93"/>
      <c r="C687" s="22"/>
      <c r="D687" s="22"/>
      <c r="E687" s="23"/>
      <c r="F687" s="23"/>
      <c r="G687" s="22"/>
      <c r="H687" s="22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2:32" ht="14.25" x14ac:dyDescent="0.2">
      <c r="B688" s="93"/>
      <c r="C688" s="22"/>
      <c r="D688" s="22"/>
      <c r="E688" s="23"/>
      <c r="F688" s="23"/>
      <c r="G688" s="22"/>
      <c r="H688" s="22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2:32" ht="14.25" x14ac:dyDescent="0.2">
      <c r="B689" s="93"/>
      <c r="C689" s="22"/>
      <c r="D689" s="22"/>
      <c r="E689" s="23"/>
      <c r="F689" s="23"/>
      <c r="G689" s="22"/>
      <c r="H689" s="22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2:32" ht="14.25" x14ac:dyDescent="0.2">
      <c r="B690" s="93"/>
      <c r="C690" s="22"/>
      <c r="D690" s="22"/>
      <c r="E690" s="23"/>
      <c r="F690" s="23"/>
      <c r="G690" s="22"/>
      <c r="H690" s="22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2:32" ht="14.25" x14ac:dyDescent="0.2">
      <c r="B691" s="93"/>
      <c r="C691" s="22"/>
      <c r="D691" s="22"/>
      <c r="E691" s="23"/>
      <c r="F691" s="23"/>
      <c r="G691" s="22"/>
      <c r="H691" s="22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2:32" ht="14.25" x14ac:dyDescent="0.2">
      <c r="B692" s="93"/>
      <c r="C692" s="22"/>
      <c r="D692" s="22"/>
      <c r="E692" s="23"/>
      <c r="F692" s="23"/>
      <c r="G692" s="22"/>
      <c r="H692" s="22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2:32" ht="14.25" x14ac:dyDescent="0.2">
      <c r="B693" s="93"/>
      <c r="C693" s="22"/>
      <c r="D693" s="22"/>
      <c r="E693" s="23"/>
      <c r="F693" s="23"/>
      <c r="G693" s="22"/>
      <c r="H693" s="22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2:32" ht="14.25" x14ac:dyDescent="0.2">
      <c r="B694" s="93"/>
      <c r="C694" s="22"/>
      <c r="D694" s="22"/>
      <c r="E694" s="23"/>
      <c r="F694" s="23"/>
      <c r="G694" s="22"/>
      <c r="H694" s="22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2:32" ht="14.25" x14ac:dyDescent="0.2">
      <c r="B695" s="93"/>
      <c r="C695" s="22"/>
      <c r="D695" s="22"/>
      <c r="E695" s="23"/>
      <c r="F695" s="23"/>
      <c r="G695" s="22"/>
      <c r="H695" s="22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2:32" ht="14.25" x14ac:dyDescent="0.2">
      <c r="B696" s="93"/>
      <c r="C696" s="22"/>
      <c r="D696" s="22"/>
      <c r="E696" s="23"/>
      <c r="F696" s="23"/>
      <c r="G696" s="22"/>
      <c r="H696" s="22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2:32" ht="14.25" x14ac:dyDescent="0.2">
      <c r="B697" s="93"/>
      <c r="C697" s="22"/>
      <c r="D697" s="22"/>
      <c r="E697" s="23"/>
      <c r="F697" s="23"/>
      <c r="G697" s="22"/>
      <c r="H697" s="22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2:32" ht="14.25" x14ac:dyDescent="0.2">
      <c r="B698" s="93"/>
      <c r="C698" s="22"/>
      <c r="D698" s="22"/>
      <c r="E698" s="23"/>
      <c r="F698" s="23"/>
      <c r="G698" s="22"/>
      <c r="H698" s="22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2:32" ht="14.25" x14ac:dyDescent="0.2">
      <c r="B699" s="93"/>
      <c r="C699" s="22"/>
      <c r="D699" s="22"/>
      <c r="E699" s="23"/>
      <c r="F699" s="23"/>
      <c r="G699" s="22"/>
      <c r="H699" s="22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2:32" ht="14.25" x14ac:dyDescent="0.2">
      <c r="B700" s="93"/>
      <c r="C700" s="22"/>
      <c r="D700" s="22"/>
      <c r="E700" s="23"/>
      <c r="F700" s="23"/>
      <c r="G700" s="22"/>
      <c r="H700" s="22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2:32" ht="14.25" x14ac:dyDescent="0.2">
      <c r="B701" s="93"/>
      <c r="C701" s="22"/>
      <c r="D701" s="22"/>
      <c r="E701" s="23"/>
      <c r="F701" s="23"/>
      <c r="G701" s="22"/>
      <c r="H701" s="22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2:32" ht="14.25" x14ac:dyDescent="0.2">
      <c r="B702" s="93"/>
      <c r="C702" s="22"/>
      <c r="D702" s="22"/>
      <c r="E702" s="23"/>
      <c r="F702" s="23"/>
      <c r="G702" s="22"/>
      <c r="H702" s="22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2:32" ht="14.25" x14ac:dyDescent="0.2">
      <c r="B703" s="93"/>
      <c r="C703" s="22"/>
      <c r="D703" s="22"/>
      <c r="E703" s="23"/>
      <c r="F703" s="23"/>
      <c r="G703" s="22"/>
      <c r="H703" s="22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2:32" ht="14.25" x14ac:dyDescent="0.2">
      <c r="B704" s="93"/>
      <c r="C704" s="22"/>
      <c r="D704" s="22"/>
      <c r="E704" s="23"/>
      <c r="F704" s="23"/>
      <c r="G704" s="22"/>
      <c r="H704" s="22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2:32" ht="14.25" x14ac:dyDescent="0.2">
      <c r="B705" s="93"/>
      <c r="C705" s="22"/>
      <c r="D705" s="22"/>
      <c r="E705" s="23"/>
      <c r="F705" s="23"/>
      <c r="G705" s="22"/>
      <c r="H705" s="22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2:32" ht="14.25" x14ac:dyDescent="0.2">
      <c r="B706" s="93"/>
      <c r="C706" s="22"/>
      <c r="D706" s="22"/>
      <c r="E706" s="23"/>
      <c r="F706" s="23"/>
      <c r="G706" s="22"/>
      <c r="H706" s="22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2:32" ht="14.25" x14ac:dyDescent="0.2">
      <c r="B707" s="93"/>
      <c r="C707" s="22"/>
      <c r="D707" s="22"/>
      <c r="E707" s="23"/>
      <c r="F707" s="23"/>
      <c r="G707" s="22"/>
      <c r="H707" s="22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2:32" ht="14.25" x14ac:dyDescent="0.2">
      <c r="B708" s="93"/>
      <c r="C708" s="22"/>
      <c r="D708" s="22"/>
      <c r="E708" s="23"/>
      <c r="F708" s="23"/>
      <c r="G708" s="22"/>
      <c r="H708" s="22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2:32" ht="14.25" x14ac:dyDescent="0.2">
      <c r="B709" s="93"/>
      <c r="C709" s="22"/>
      <c r="D709" s="22"/>
      <c r="E709" s="23"/>
      <c r="F709" s="23"/>
      <c r="G709" s="22"/>
      <c r="H709" s="22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2:32" ht="14.25" x14ac:dyDescent="0.2">
      <c r="B710" s="93"/>
      <c r="C710" s="22"/>
      <c r="D710" s="22"/>
      <c r="E710" s="23"/>
      <c r="F710" s="23"/>
      <c r="G710" s="22"/>
      <c r="H710" s="22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2:32" ht="14.25" x14ac:dyDescent="0.2">
      <c r="B711" s="93"/>
      <c r="C711" s="22"/>
      <c r="D711" s="22"/>
      <c r="E711" s="23"/>
      <c r="F711" s="23"/>
      <c r="G711" s="22"/>
      <c r="H711" s="22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2:32" ht="14.25" x14ac:dyDescent="0.2">
      <c r="B712" s="93"/>
      <c r="C712" s="22"/>
      <c r="D712" s="22"/>
      <c r="E712" s="23"/>
      <c r="F712" s="23"/>
      <c r="G712" s="22"/>
      <c r="H712" s="22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2:32" ht="14.25" x14ac:dyDescent="0.2">
      <c r="B713" s="93"/>
      <c r="C713" s="22"/>
      <c r="D713" s="22"/>
      <c r="E713" s="23"/>
      <c r="F713" s="23"/>
      <c r="G713" s="22"/>
      <c r="H713" s="22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2:32" ht="14.25" x14ac:dyDescent="0.2">
      <c r="B714" s="93"/>
      <c r="C714" s="22"/>
      <c r="D714" s="22"/>
      <c r="E714" s="23"/>
      <c r="F714" s="23"/>
      <c r="G714" s="22"/>
      <c r="H714" s="22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2:32" ht="14.25" x14ac:dyDescent="0.2">
      <c r="B715" s="93"/>
      <c r="C715" s="22"/>
      <c r="D715" s="22"/>
      <c r="E715" s="23"/>
      <c r="F715" s="23"/>
      <c r="G715" s="22"/>
      <c r="H715" s="22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2:32" ht="14.25" x14ac:dyDescent="0.2">
      <c r="B716" s="93"/>
      <c r="C716" s="22"/>
      <c r="D716" s="22"/>
      <c r="E716" s="23"/>
      <c r="F716" s="23"/>
      <c r="G716" s="22"/>
      <c r="H716" s="22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2:32" ht="14.25" x14ac:dyDescent="0.2">
      <c r="B717" s="93"/>
      <c r="C717" s="22"/>
      <c r="D717" s="22"/>
      <c r="E717" s="23"/>
      <c r="F717" s="23"/>
      <c r="G717" s="22"/>
      <c r="H717" s="22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2:32" ht="14.25" x14ac:dyDescent="0.2">
      <c r="B718" s="93"/>
      <c r="C718" s="22"/>
      <c r="D718" s="22"/>
      <c r="E718" s="23"/>
      <c r="F718" s="23"/>
      <c r="G718" s="22"/>
      <c r="H718" s="22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2:32" ht="14.25" x14ac:dyDescent="0.2">
      <c r="B719" s="93"/>
      <c r="C719" s="22"/>
      <c r="D719" s="22"/>
      <c r="E719" s="23"/>
      <c r="F719" s="23"/>
      <c r="G719" s="22"/>
      <c r="H719" s="22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2:32" ht="14.25" x14ac:dyDescent="0.2">
      <c r="B720" s="93"/>
      <c r="C720" s="22"/>
      <c r="D720" s="22"/>
      <c r="E720" s="23"/>
      <c r="F720" s="23"/>
      <c r="G720" s="22"/>
      <c r="H720" s="22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2:32" ht="14.25" x14ac:dyDescent="0.2">
      <c r="B721" s="93"/>
      <c r="C721" s="22"/>
      <c r="D721" s="22"/>
      <c r="E721" s="23"/>
      <c r="F721" s="23"/>
      <c r="G721" s="22"/>
      <c r="H721" s="22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2:32" ht="14.25" x14ac:dyDescent="0.2">
      <c r="B722" s="93"/>
      <c r="C722" s="22"/>
      <c r="D722" s="22"/>
      <c r="E722" s="23"/>
      <c r="F722" s="23"/>
      <c r="G722" s="22"/>
      <c r="H722" s="22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2:32" ht="14.25" x14ac:dyDescent="0.2">
      <c r="B723" s="93"/>
      <c r="C723" s="22"/>
      <c r="D723" s="22"/>
      <c r="E723" s="23"/>
      <c r="F723" s="23"/>
      <c r="G723" s="22"/>
      <c r="H723" s="22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2:32" ht="14.25" x14ac:dyDescent="0.2">
      <c r="B724" s="93"/>
      <c r="C724" s="22"/>
      <c r="D724" s="22"/>
      <c r="E724" s="23"/>
      <c r="F724" s="23"/>
      <c r="G724" s="22"/>
      <c r="H724" s="22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2:32" ht="14.25" x14ac:dyDescent="0.2">
      <c r="B725" s="93"/>
      <c r="C725" s="22"/>
      <c r="D725" s="22"/>
      <c r="E725" s="23"/>
      <c r="F725" s="23"/>
      <c r="G725" s="22"/>
      <c r="H725" s="22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2:32" ht="14.25" x14ac:dyDescent="0.2">
      <c r="B726" s="93"/>
      <c r="C726" s="22"/>
      <c r="D726" s="22"/>
      <c r="E726" s="23"/>
      <c r="F726" s="23"/>
      <c r="G726" s="22"/>
      <c r="H726" s="22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2:32" ht="14.25" x14ac:dyDescent="0.2">
      <c r="B727" s="93"/>
      <c r="C727" s="22"/>
      <c r="D727" s="22"/>
      <c r="E727" s="23"/>
      <c r="F727" s="23"/>
      <c r="G727" s="22"/>
      <c r="H727" s="22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2:32" ht="14.25" x14ac:dyDescent="0.2">
      <c r="B728" s="93"/>
      <c r="C728" s="22"/>
      <c r="D728" s="22"/>
      <c r="E728" s="23"/>
      <c r="F728" s="23"/>
      <c r="G728" s="22"/>
      <c r="H728" s="22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2:32" ht="14.25" x14ac:dyDescent="0.2">
      <c r="B729" s="93"/>
      <c r="C729" s="22"/>
      <c r="D729" s="22"/>
      <c r="E729" s="23"/>
      <c r="F729" s="23"/>
      <c r="G729" s="22"/>
      <c r="H729" s="22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2:32" ht="14.25" x14ac:dyDescent="0.2">
      <c r="B730" s="93"/>
      <c r="C730" s="22"/>
      <c r="D730" s="22"/>
      <c r="E730" s="23"/>
      <c r="F730" s="23"/>
      <c r="G730" s="22"/>
      <c r="H730" s="22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2:32" ht="14.25" x14ac:dyDescent="0.2">
      <c r="B731" s="93"/>
      <c r="C731" s="22"/>
      <c r="D731" s="22"/>
      <c r="E731" s="23"/>
      <c r="F731" s="23"/>
      <c r="G731" s="22"/>
      <c r="H731" s="22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2:32" ht="14.25" x14ac:dyDescent="0.2">
      <c r="B732" s="93"/>
      <c r="C732" s="22"/>
      <c r="D732" s="22"/>
      <c r="E732" s="23"/>
      <c r="F732" s="23"/>
      <c r="G732" s="22"/>
      <c r="H732" s="22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2:32" ht="14.25" x14ac:dyDescent="0.2">
      <c r="B733" s="93"/>
      <c r="C733" s="22"/>
      <c r="D733" s="22"/>
      <c r="E733" s="23"/>
      <c r="F733" s="23"/>
      <c r="G733" s="22"/>
      <c r="H733" s="22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2:32" ht="14.25" x14ac:dyDescent="0.2">
      <c r="B734" s="93"/>
      <c r="C734" s="22"/>
      <c r="D734" s="22"/>
      <c r="E734" s="23"/>
      <c r="F734" s="23"/>
      <c r="G734" s="22"/>
      <c r="H734" s="22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2:32" ht="14.25" x14ac:dyDescent="0.2">
      <c r="B735" s="93"/>
      <c r="C735" s="22"/>
      <c r="D735" s="22"/>
      <c r="E735" s="23"/>
      <c r="F735" s="23"/>
      <c r="G735" s="22"/>
      <c r="H735" s="22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2:32" ht="14.25" x14ac:dyDescent="0.2">
      <c r="B736" s="93"/>
      <c r="C736" s="22"/>
      <c r="D736" s="22"/>
      <c r="E736" s="23"/>
      <c r="F736" s="23"/>
      <c r="G736" s="22"/>
      <c r="H736" s="22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2:32" ht="14.25" x14ac:dyDescent="0.2">
      <c r="B737" s="93"/>
      <c r="C737" s="22"/>
      <c r="D737" s="22"/>
      <c r="E737" s="23"/>
      <c r="F737" s="23"/>
      <c r="G737" s="22"/>
      <c r="H737" s="22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2:32" ht="14.25" x14ac:dyDescent="0.2">
      <c r="B738" s="93"/>
      <c r="C738" s="22"/>
      <c r="D738" s="22"/>
      <c r="E738" s="23"/>
      <c r="F738" s="23"/>
      <c r="G738" s="22"/>
      <c r="H738" s="22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2:32" ht="14.25" x14ac:dyDescent="0.2">
      <c r="B739" s="93"/>
      <c r="C739" s="22"/>
      <c r="D739" s="22"/>
      <c r="E739" s="23"/>
      <c r="F739" s="23"/>
      <c r="G739" s="22"/>
      <c r="H739" s="22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2:32" ht="14.25" x14ac:dyDescent="0.2">
      <c r="B740" s="93"/>
      <c r="C740" s="22"/>
      <c r="D740" s="22"/>
      <c r="E740" s="23"/>
      <c r="F740" s="23"/>
      <c r="G740" s="22"/>
      <c r="H740" s="22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2:32" ht="14.25" x14ac:dyDescent="0.2">
      <c r="B741" s="93"/>
      <c r="C741" s="22"/>
      <c r="D741" s="22"/>
      <c r="E741" s="23"/>
      <c r="F741" s="23"/>
      <c r="G741" s="22"/>
      <c r="H741" s="22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2:32" ht="14.25" x14ac:dyDescent="0.2">
      <c r="B742" s="93"/>
      <c r="C742" s="22"/>
      <c r="D742" s="22"/>
      <c r="E742" s="23"/>
      <c r="F742" s="23"/>
      <c r="G742" s="22"/>
      <c r="H742" s="22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2:32" ht="14.25" x14ac:dyDescent="0.2">
      <c r="B743" s="93"/>
      <c r="C743" s="22"/>
      <c r="D743" s="22"/>
      <c r="E743" s="23"/>
      <c r="F743" s="23"/>
      <c r="G743" s="22"/>
      <c r="H743" s="22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2:32" ht="14.25" x14ac:dyDescent="0.2">
      <c r="B744" s="93"/>
      <c r="C744" s="22"/>
      <c r="D744" s="22"/>
      <c r="E744" s="23"/>
      <c r="F744" s="23"/>
      <c r="G744" s="22"/>
      <c r="H744" s="22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2:32" ht="14.25" x14ac:dyDescent="0.2">
      <c r="B745" s="93"/>
      <c r="C745" s="22"/>
      <c r="D745" s="22"/>
      <c r="E745" s="23"/>
      <c r="F745" s="23"/>
      <c r="G745" s="22"/>
      <c r="H745" s="22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2:32" ht="14.25" x14ac:dyDescent="0.2">
      <c r="B746" s="93"/>
      <c r="C746" s="22"/>
      <c r="D746" s="22"/>
      <c r="E746" s="23"/>
      <c r="F746" s="23"/>
      <c r="G746" s="22"/>
      <c r="H746" s="22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2:32" ht="14.25" x14ac:dyDescent="0.2">
      <c r="B747" s="93"/>
      <c r="C747" s="22"/>
      <c r="D747" s="22"/>
      <c r="E747" s="23"/>
      <c r="F747" s="23"/>
      <c r="G747" s="22"/>
      <c r="H747" s="22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2:32" ht="14.25" x14ac:dyDescent="0.2">
      <c r="B748" s="93"/>
      <c r="C748" s="22"/>
      <c r="D748" s="22"/>
      <c r="E748" s="23"/>
      <c r="F748" s="23"/>
      <c r="G748" s="22"/>
      <c r="H748" s="22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2:32" ht="14.25" x14ac:dyDescent="0.2">
      <c r="B749" s="93"/>
      <c r="C749" s="22"/>
      <c r="D749" s="22"/>
      <c r="E749" s="23"/>
      <c r="F749" s="23"/>
      <c r="G749" s="22"/>
      <c r="H749" s="22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2:32" ht="14.25" x14ac:dyDescent="0.2">
      <c r="B750" s="93"/>
      <c r="C750" s="22"/>
      <c r="D750" s="22"/>
      <c r="E750" s="23"/>
      <c r="F750" s="23"/>
      <c r="G750" s="22"/>
      <c r="H750" s="22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2:32" ht="14.25" x14ac:dyDescent="0.2">
      <c r="B751" s="93"/>
      <c r="C751" s="22"/>
      <c r="D751" s="22"/>
      <c r="E751" s="23"/>
      <c r="F751" s="23"/>
      <c r="G751" s="22"/>
      <c r="H751" s="22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2:32" ht="14.25" x14ac:dyDescent="0.2">
      <c r="B752" s="93"/>
      <c r="C752" s="22"/>
      <c r="D752" s="22"/>
      <c r="E752" s="23"/>
      <c r="F752" s="23"/>
      <c r="G752" s="22"/>
      <c r="H752" s="22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2:32" ht="14.25" x14ac:dyDescent="0.2">
      <c r="B753" s="93"/>
      <c r="C753" s="22"/>
      <c r="D753" s="22"/>
      <c r="E753" s="23"/>
      <c r="F753" s="23"/>
      <c r="G753" s="22"/>
      <c r="H753" s="22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2:32" ht="14.25" x14ac:dyDescent="0.2">
      <c r="B754" s="93"/>
      <c r="C754" s="22"/>
      <c r="D754" s="22"/>
      <c r="E754" s="23"/>
      <c r="F754" s="23"/>
      <c r="G754" s="22"/>
      <c r="H754" s="22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2:32" ht="14.25" x14ac:dyDescent="0.2">
      <c r="B755" s="93"/>
      <c r="C755" s="22"/>
      <c r="D755" s="22"/>
      <c r="E755" s="23"/>
      <c r="F755" s="23"/>
      <c r="G755" s="22"/>
      <c r="H755" s="22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2:32" ht="14.25" x14ac:dyDescent="0.2">
      <c r="B756" s="93"/>
      <c r="C756" s="22"/>
      <c r="D756" s="22"/>
      <c r="E756" s="23"/>
      <c r="F756" s="23"/>
      <c r="G756" s="22"/>
      <c r="H756" s="22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2:32" ht="14.25" x14ac:dyDescent="0.2">
      <c r="B757" s="93"/>
      <c r="C757" s="22"/>
      <c r="D757" s="22"/>
      <c r="E757" s="23"/>
      <c r="F757" s="23"/>
      <c r="G757" s="22"/>
      <c r="H757" s="22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2:32" ht="14.25" x14ac:dyDescent="0.2">
      <c r="B758" s="93"/>
      <c r="C758" s="22"/>
      <c r="D758" s="22"/>
      <c r="E758" s="23"/>
      <c r="F758" s="23"/>
      <c r="G758" s="22"/>
      <c r="H758" s="22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2:32" ht="14.25" x14ac:dyDescent="0.2">
      <c r="B759" s="93"/>
      <c r="C759" s="22"/>
      <c r="D759" s="22"/>
      <c r="E759" s="23"/>
      <c r="F759" s="23"/>
      <c r="G759" s="22"/>
      <c r="H759" s="22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2:32" ht="14.25" x14ac:dyDescent="0.2">
      <c r="B760" s="93"/>
      <c r="C760" s="22"/>
      <c r="D760" s="22"/>
      <c r="E760" s="23"/>
      <c r="F760" s="23"/>
      <c r="G760" s="22"/>
      <c r="H760" s="22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2:32" ht="14.25" x14ac:dyDescent="0.2">
      <c r="B761" s="93"/>
      <c r="C761" s="22"/>
      <c r="D761" s="22"/>
      <c r="E761" s="23"/>
      <c r="F761" s="23"/>
      <c r="G761" s="22"/>
      <c r="H761" s="22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2:32" ht="14.25" x14ac:dyDescent="0.2">
      <c r="B762" s="93"/>
      <c r="C762" s="22"/>
      <c r="D762" s="22"/>
      <c r="E762" s="23"/>
      <c r="F762" s="23"/>
      <c r="G762" s="22"/>
      <c r="H762" s="22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2:32" ht="14.25" x14ac:dyDescent="0.2">
      <c r="B763" s="93"/>
      <c r="C763" s="22"/>
      <c r="D763" s="22"/>
      <c r="E763" s="23"/>
      <c r="F763" s="23"/>
      <c r="G763" s="22"/>
      <c r="H763" s="22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2:32" ht="14.25" x14ac:dyDescent="0.2">
      <c r="B764" s="93"/>
      <c r="C764" s="22"/>
      <c r="D764" s="22"/>
      <c r="E764" s="23"/>
      <c r="F764" s="23"/>
      <c r="G764" s="22"/>
      <c r="H764" s="22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2:32" ht="14.25" x14ac:dyDescent="0.2">
      <c r="B765" s="93"/>
      <c r="C765" s="22"/>
      <c r="D765" s="22"/>
      <c r="E765" s="23"/>
      <c r="F765" s="23"/>
      <c r="G765" s="22"/>
      <c r="H765" s="22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2:32" ht="14.25" x14ac:dyDescent="0.2">
      <c r="B766" s="93"/>
      <c r="C766" s="22"/>
      <c r="D766" s="22"/>
      <c r="E766" s="23"/>
      <c r="F766" s="23"/>
      <c r="G766" s="22"/>
      <c r="H766" s="22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2:32" ht="14.25" x14ac:dyDescent="0.2">
      <c r="B767" s="93"/>
      <c r="C767" s="22"/>
      <c r="D767" s="22"/>
      <c r="E767" s="23"/>
      <c r="F767" s="23"/>
      <c r="G767" s="22"/>
      <c r="H767" s="22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2:32" ht="14.25" x14ac:dyDescent="0.2">
      <c r="B768" s="93"/>
      <c r="C768" s="22"/>
      <c r="D768" s="22"/>
      <c r="E768" s="23"/>
      <c r="F768" s="23"/>
      <c r="G768" s="22"/>
      <c r="H768" s="22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2:32" ht="14.25" x14ac:dyDescent="0.2">
      <c r="B769" s="93"/>
      <c r="C769" s="22"/>
      <c r="D769" s="22"/>
      <c r="E769" s="23"/>
      <c r="F769" s="23"/>
      <c r="G769" s="22"/>
      <c r="H769" s="22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2:32" ht="14.25" x14ac:dyDescent="0.2">
      <c r="B770" s="93"/>
      <c r="C770" s="22"/>
      <c r="D770" s="22"/>
      <c r="E770" s="23"/>
      <c r="F770" s="23"/>
      <c r="G770" s="22"/>
      <c r="H770" s="22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2:32" ht="14.25" x14ac:dyDescent="0.2">
      <c r="B771" s="93"/>
      <c r="C771" s="22"/>
      <c r="D771" s="22"/>
      <c r="E771" s="23"/>
      <c r="F771" s="23"/>
      <c r="G771" s="22"/>
      <c r="H771" s="22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2:32" ht="14.25" x14ac:dyDescent="0.2">
      <c r="B772" s="93"/>
      <c r="C772" s="22"/>
      <c r="D772" s="22"/>
      <c r="E772" s="23"/>
      <c r="F772" s="23"/>
      <c r="G772" s="22"/>
      <c r="H772" s="22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2:32" ht="14.25" x14ac:dyDescent="0.2">
      <c r="B773" s="93"/>
      <c r="C773" s="22"/>
      <c r="D773" s="22"/>
      <c r="E773" s="23"/>
      <c r="F773" s="23"/>
      <c r="G773" s="22"/>
      <c r="H773" s="22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2:32" ht="14.25" x14ac:dyDescent="0.2">
      <c r="B774" s="93"/>
      <c r="C774" s="22"/>
      <c r="D774" s="22"/>
      <c r="E774" s="23"/>
      <c r="F774" s="23"/>
      <c r="G774" s="22"/>
      <c r="H774" s="22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2:32" ht="14.25" x14ac:dyDescent="0.2">
      <c r="B775" s="93"/>
      <c r="C775" s="22"/>
      <c r="D775" s="22"/>
      <c r="E775" s="23"/>
      <c r="F775" s="23"/>
      <c r="G775" s="22"/>
      <c r="H775" s="22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2:32" ht="14.25" x14ac:dyDescent="0.2">
      <c r="B776" s="93"/>
      <c r="C776" s="22"/>
      <c r="D776" s="22"/>
      <c r="E776" s="23"/>
      <c r="F776" s="23"/>
      <c r="G776" s="22"/>
      <c r="H776" s="22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2:32" ht="14.25" x14ac:dyDescent="0.2">
      <c r="B777" s="93"/>
      <c r="C777" s="22"/>
      <c r="D777" s="22"/>
      <c r="E777" s="23"/>
      <c r="F777" s="23"/>
      <c r="G777" s="22"/>
      <c r="H777" s="22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2:32" ht="14.25" x14ac:dyDescent="0.2">
      <c r="B778" s="93"/>
      <c r="C778" s="22"/>
      <c r="D778" s="22"/>
      <c r="E778" s="23"/>
      <c r="F778" s="23"/>
      <c r="G778" s="22"/>
      <c r="H778" s="22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2:32" ht="14.25" x14ac:dyDescent="0.2">
      <c r="B779" s="93"/>
      <c r="C779" s="22"/>
      <c r="D779" s="22"/>
      <c r="E779" s="23"/>
      <c r="F779" s="23"/>
      <c r="G779" s="22"/>
      <c r="H779" s="22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2:32" ht="14.25" x14ac:dyDescent="0.2">
      <c r="B780" s="93"/>
      <c r="C780" s="22"/>
      <c r="D780" s="22"/>
      <c r="E780" s="23"/>
      <c r="F780" s="23"/>
      <c r="G780" s="22"/>
      <c r="H780" s="22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2:32" ht="14.25" x14ac:dyDescent="0.2">
      <c r="B781" s="93"/>
      <c r="C781" s="22"/>
      <c r="D781" s="22"/>
      <c r="E781" s="23"/>
      <c r="F781" s="23"/>
      <c r="G781" s="22"/>
      <c r="H781" s="22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2:32" ht="14.25" x14ac:dyDescent="0.2">
      <c r="B782" s="93"/>
      <c r="C782" s="22"/>
      <c r="D782" s="22"/>
      <c r="E782" s="23"/>
      <c r="F782" s="23"/>
      <c r="G782" s="22"/>
      <c r="H782" s="22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2:32" ht="14.25" x14ac:dyDescent="0.2">
      <c r="B783" s="93"/>
      <c r="C783" s="22"/>
      <c r="D783" s="22"/>
      <c r="E783" s="23"/>
      <c r="F783" s="23"/>
      <c r="G783" s="22"/>
      <c r="H783" s="22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2:32" ht="14.25" x14ac:dyDescent="0.2">
      <c r="B784" s="93"/>
      <c r="C784" s="22"/>
      <c r="D784" s="22"/>
      <c r="E784" s="23"/>
      <c r="F784" s="23"/>
      <c r="G784" s="22"/>
      <c r="H784" s="22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2:32" ht="14.25" x14ac:dyDescent="0.2">
      <c r="B785" s="93"/>
      <c r="C785" s="22"/>
      <c r="D785" s="22"/>
      <c r="E785" s="23"/>
      <c r="F785" s="23"/>
      <c r="G785" s="22"/>
      <c r="H785" s="22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2:32" ht="14.25" x14ac:dyDescent="0.2">
      <c r="B786" s="93"/>
      <c r="C786" s="22"/>
      <c r="D786" s="22"/>
      <c r="E786" s="23"/>
      <c r="F786" s="23"/>
      <c r="G786" s="22"/>
      <c r="H786" s="22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2:32" ht="14.25" x14ac:dyDescent="0.2">
      <c r="B787" s="93"/>
      <c r="C787" s="22"/>
      <c r="D787" s="22"/>
      <c r="E787" s="23"/>
      <c r="F787" s="23"/>
      <c r="G787" s="22"/>
      <c r="H787" s="22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2:32" ht="14.25" x14ac:dyDescent="0.2">
      <c r="B788" s="93"/>
      <c r="C788" s="22"/>
      <c r="D788" s="22"/>
      <c r="E788" s="23"/>
      <c r="F788" s="23"/>
      <c r="G788" s="22"/>
      <c r="H788" s="22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2:32" ht="14.25" x14ac:dyDescent="0.2">
      <c r="B789" s="93"/>
      <c r="C789" s="22"/>
      <c r="D789" s="22"/>
      <c r="E789" s="23"/>
      <c r="F789" s="23"/>
      <c r="G789" s="22"/>
      <c r="H789" s="22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2:32" ht="14.25" x14ac:dyDescent="0.2">
      <c r="B790" s="93"/>
      <c r="C790" s="22"/>
      <c r="D790" s="22"/>
      <c r="E790" s="23"/>
      <c r="F790" s="23"/>
      <c r="G790" s="22"/>
      <c r="H790" s="22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2:32" ht="14.25" x14ac:dyDescent="0.2">
      <c r="B791" s="93"/>
      <c r="C791" s="22"/>
      <c r="D791" s="22"/>
      <c r="E791" s="23"/>
      <c r="F791" s="23"/>
      <c r="G791" s="22"/>
      <c r="H791" s="22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2:32" ht="14.25" x14ac:dyDescent="0.2">
      <c r="B792" s="93"/>
      <c r="C792" s="22"/>
      <c r="D792" s="22"/>
      <c r="E792" s="23"/>
      <c r="F792" s="23"/>
      <c r="G792" s="22"/>
      <c r="H792" s="22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2:32" ht="14.25" x14ac:dyDescent="0.2">
      <c r="B793" s="93"/>
      <c r="C793" s="22"/>
      <c r="D793" s="22"/>
      <c r="E793" s="23"/>
      <c r="F793" s="23"/>
      <c r="G793" s="22"/>
      <c r="H793" s="22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2:32" ht="14.25" x14ac:dyDescent="0.2">
      <c r="B794" s="93"/>
      <c r="C794" s="22"/>
      <c r="D794" s="22"/>
      <c r="E794" s="23"/>
      <c r="F794" s="23"/>
      <c r="G794" s="22"/>
      <c r="H794" s="22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2:32" ht="14.25" x14ac:dyDescent="0.2">
      <c r="B795" s="93"/>
      <c r="C795" s="22"/>
      <c r="D795" s="22"/>
      <c r="E795" s="23"/>
      <c r="F795" s="23"/>
      <c r="G795" s="22"/>
      <c r="H795" s="22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2:32" ht="14.25" x14ac:dyDescent="0.2">
      <c r="B796" s="93"/>
      <c r="C796" s="22"/>
      <c r="D796" s="22"/>
      <c r="E796" s="23"/>
      <c r="F796" s="23"/>
      <c r="G796" s="22"/>
      <c r="H796" s="22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2:32" ht="14.25" x14ac:dyDescent="0.2">
      <c r="B797" s="93"/>
      <c r="C797" s="22"/>
      <c r="D797" s="22"/>
      <c r="E797" s="23"/>
      <c r="F797" s="23"/>
      <c r="G797" s="22"/>
      <c r="H797" s="22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2:32" ht="14.25" x14ac:dyDescent="0.2">
      <c r="B798" s="93"/>
      <c r="C798" s="22"/>
      <c r="D798" s="22"/>
      <c r="E798" s="23"/>
      <c r="F798" s="23"/>
      <c r="G798" s="22"/>
      <c r="H798" s="22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2:32" ht="14.25" x14ac:dyDescent="0.2">
      <c r="B799" s="93"/>
      <c r="C799" s="22"/>
      <c r="D799" s="22"/>
      <c r="E799" s="23"/>
      <c r="F799" s="23"/>
      <c r="G799" s="22"/>
      <c r="H799" s="22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2:32" ht="14.25" x14ac:dyDescent="0.2">
      <c r="B800" s="93"/>
      <c r="C800" s="22"/>
      <c r="D800" s="22"/>
      <c r="E800" s="23"/>
      <c r="F800" s="23"/>
      <c r="G800" s="22"/>
      <c r="H800" s="22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2:32" ht="14.25" x14ac:dyDescent="0.2">
      <c r="B801" s="93"/>
      <c r="C801" s="22"/>
      <c r="D801" s="22"/>
      <c r="E801" s="23"/>
      <c r="F801" s="23"/>
      <c r="G801" s="22"/>
      <c r="H801" s="22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2:32" ht="14.25" x14ac:dyDescent="0.2">
      <c r="B802" s="93"/>
      <c r="C802" s="22"/>
      <c r="D802" s="22"/>
      <c r="E802" s="23"/>
      <c r="F802" s="23"/>
      <c r="G802" s="22"/>
      <c r="H802" s="22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2:32" ht="14.25" x14ac:dyDescent="0.2">
      <c r="B803" s="93"/>
      <c r="C803" s="22"/>
      <c r="D803" s="22"/>
      <c r="E803" s="23"/>
      <c r="F803" s="23"/>
      <c r="G803" s="22"/>
      <c r="H803" s="22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2:32" ht="14.25" x14ac:dyDescent="0.2">
      <c r="B804" s="93"/>
      <c r="C804" s="22"/>
      <c r="D804" s="22"/>
      <c r="E804" s="23"/>
      <c r="F804" s="23"/>
      <c r="G804" s="22"/>
      <c r="H804" s="22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2:32" ht="14.25" x14ac:dyDescent="0.2">
      <c r="B805" s="93"/>
      <c r="C805" s="22"/>
      <c r="D805" s="22"/>
      <c r="E805" s="23"/>
      <c r="F805" s="23"/>
      <c r="G805" s="22"/>
      <c r="H805" s="22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2:32" ht="14.25" x14ac:dyDescent="0.2">
      <c r="B806" s="93"/>
      <c r="C806" s="22"/>
      <c r="D806" s="22"/>
      <c r="E806" s="23"/>
      <c r="F806" s="23"/>
      <c r="G806" s="22"/>
      <c r="H806" s="22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2:32" ht="14.25" x14ac:dyDescent="0.2">
      <c r="B807" s="93"/>
      <c r="C807" s="22"/>
      <c r="D807" s="22"/>
      <c r="E807" s="23"/>
      <c r="F807" s="23"/>
      <c r="G807" s="22"/>
      <c r="H807" s="22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2:32" ht="14.25" x14ac:dyDescent="0.2">
      <c r="B808" s="93"/>
      <c r="C808" s="22"/>
      <c r="D808" s="22"/>
      <c r="E808" s="23"/>
      <c r="F808" s="23"/>
      <c r="G808" s="22"/>
      <c r="H808" s="22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2:32" ht="14.25" x14ac:dyDescent="0.2">
      <c r="B809" s="93"/>
      <c r="C809" s="22"/>
      <c r="D809" s="22"/>
      <c r="E809" s="23"/>
      <c r="F809" s="23"/>
      <c r="G809" s="22"/>
      <c r="H809" s="22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2:32" ht="14.25" x14ac:dyDescent="0.2">
      <c r="B810" s="93"/>
      <c r="C810" s="22"/>
      <c r="D810" s="22"/>
      <c r="E810" s="23"/>
      <c r="F810" s="23"/>
      <c r="G810" s="22"/>
      <c r="H810" s="22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2:32" ht="14.25" x14ac:dyDescent="0.2">
      <c r="B811" s="93"/>
      <c r="C811" s="22"/>
      <c r="D811" s="22"/>
      <c r="E811" s="23"/>
      <c r="F811" s="23"/>
      <c r="G811" s="22"/>
      <c r="H811" s="22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2:32" ht="14.25" x14ac:dyDescent="0.2">
      <c r="B812" s="93"/>
      <c r="C812" s="22"/>
      <c r="D812" s="22"/>
      <c r="E812" s="23"/>
      <c r="F812" s="23"/>
      <c r="G812" s="22"/>
      <c r="H812" s="22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2:32" ht="14.25" x14ac:dyDescent="0.2">
      <c r="B813" s="93"/>
      <c r="C813" s="22"/>
      <c r="D813" s="22"/>
      <c r="E813" s="23"/>
      <c r="F813" s="23"/>
      <c r="G813" s="22"/>
      <c r="H813" s="22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2:32" ht="14.25" x14ac:dyDescent="0.2">
      <c r="B814" s="93"/>
      <c r="C814" s="22"/>
      <c r="D814" s="22"/>
      <c r="E814" s="23"/>
      <c r="F814" s="23"/>
      <c r="G814" s="22"/>
      <c r="H814" s="22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2:32" ht="14.25" x14ac:dyDescent="0.2">
      <c r="B815" s="93"/>
      <c r="C815" s="22"/>
      <c r="D815" s="22"/>
      <c r="E815" s="23"/>
      <c r="F815" s="23"/>
      <c r="G815" s="22"/>
      <c r="H815" s="22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2:32" ht="14.25" x14ac:dyDescent="0.2">
      <c r="B816" s="93"/>
      <c r="C816" s="22"/>
      <c r="D816" s="22"/>
      <c r="E816" s="23"/>
      <c r="F816" s="23"/>
      <c r="G816" s="22"/>
      <c r="H816" s="22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2:32" ht="14.25" x14ac:dyDescent="0.2">
      <c r="B817" s="93"/>
      <c r="C817" s="22"/>
      <c r="D817" s="22"/>
      <c r="E817" s="23"/>
      <c r="F817" s="23"/>
      <c r="G817" s="22"/>
      <c r="H817" s="22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2:32" ht="14.25" x14ac:dyDescent="0.2">
      <c r="B818" s="93"/>
      <c r="C818" s="22"/>
      <c r="D818" s="22"/>
      <c r="E818" s="23"/>
      <c r="F818" s="23"/>
      <c r="G818" s="22"/>
      <c r="H818" s="22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2:32" ht="14.25" x14ac:dyDescent="0.2">
      <c r="B819" s="93"/>
      <c r="C819" s="22"/>
      <c r="D819" s="22"/>
      <c r="E819" s="23"/>
      <c r="F819" s="23"/>
      <c r="G819" s="22"/>
      <c r="H819" s="22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2:32" ht="14.25" x14ac:dyDescent="0.2">
      <c r="B820" s="93"/>
      <c r="C820" s="22"/>
      <c r="D820" s="22"/>
      <c r="E820" s="23"/>
      <c r="F820" s="23"/>
      <c r="G820" s="22"/>
      <c r="H820" s="22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2:32" ht="14.25" x14ac:dyDescent="0.2">
      <c r="B821" s="93"/>
      <c r="C821" s="22"/>
      <c r="D821" s="22"/>
      <c r="E821" s="23"/>
      <c r="F821" s="23"/>
      <c r="G821" s="22"/>
      <c r="H821" s="22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2:32" ht="14.25" x14ac:dyDescent="0.2">
      <c r="B822" s="93"/>
      <c r="C822" s="22"/>
      <c r="D822" s="22"/>
      <c r="E822" s="23"/>
      <c r="F822" s="23"/>
      <c r="G822" s="22"/>
      <c r="H822" s="22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2:32" ht="14.25" x14ac:dyDescent="0.2">
      <c r="B823" s="93"/>
      <c r="C823" s="22"/>
      <c r="D823" s="22"/>
      <c r="E823" s="23"/>
      <c r="F823" s="23"/>
      <c r="G823" s="22"/>
      <c r="H823" s="22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2:32" ht="14.25" x14ac:dyDescent="0.2">
      <c r="B824" s="93"/>
      <c r="C824" s="22"/>
      <c r="D824" s="22"/>
      <c r="E824" s="23"/>
      <c r="F824" s="23"/>
      <c r="G824" s="22"/>
      <c r="H824" s="22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2:32" ht="14.25" x14ac:dyDescent="0.2">
      <c r="B825" s="93"/>
      <c r="C825" s="22"/>
      <c r="D825" s="22"/>
      <c r="E825" s="23"/>
      <c r="F825" s="23"/>
      <c r="G825" s="22"/>
      <c r="H825" s="22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2:32" ht="14.25" x14ac:dyDescent="0.2">
      <c r="B826" s="93"/>
      <c r="C826" s="22"/>
      <c r="D826" s="22"/>
      <c r="E826" s="23"/>
      <c r="F826" s="23"/>
      <c r="G826" s="22"/>
      <c r="H826" s="22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2:32" ht="14.25" x14ac:dyDescent="0.2">
      <c r="B827" s="93"/>
      <c r="C827" s="22"/>
      <c r="D827" s="22"/>
      <c r="E827" s="23"/>
      <c r="F827" s="23"/>
      <c r="G827" s="22"/>
      <c r="H827" s="22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2:32" ht="14.25" x14ac:dyDescent="0.2">
      <c r="B828" s="93"/>
      <c r="C828" s="22"/>
      <c r="D828" s="22"/>
      <c r="E828" s="23"/>
      <c r="F828" s="23"/>
      <c r="G828" s="22"/>
      <c r="H828" s="22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2:32" ht="14.25" x14ac:dyDescent="0.2">
      <c r="B829" s="93"/>
      <c r="C829" s="22"/>
      <c r="D829" s="22"/>
      <c r="E829" s="23"/>
      <c r="F829" s="23"/>
      <c r="G829" s="22"/>
      <c r="H829" s="22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2:32" ht="14.25" x14ac:dyDescent="0.2">
      <c r="B830" s="93"/>
      <c r="C830" s="22"/>
      <c r="D830" s="22"/>
      <c r="E830" s="23"/>
      <c r="F830" s="23"/>
      <c r="G830" s="22"/>
      <c r="H830" s="22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2:32" ht="14.25" x14ac:dyDescent="0.2">
      <c r="B831" s="93"/>
      <c r="C831" s="22"/>
      <c r="D831" s="22"/>
      <c r="E831" s="23"/>
      <c r="F831" s="23"/>
      <c r="G831" s="22"/>
      <c r="H831" s="22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2:32" ht="14.25" x14ac:dyDescent="0.2">
      <c r="B832" s="93"/>
      <c r="C832" s="22"/>
      <c r="D832" s="22"/>
      <c r="E832" s="23"/>
      <c r="F832" s="23"/>
      <c r="G832" s="22"/>
      <c r="H832" s="22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2:32" ht="14.25" x14ac:dyDescent="0.2">
      <c r="B833" s="93"/>
      <c r="C833" s="22"/>
      <c r="D833" s="22"/>
      <c r="E833" s="23"/>
      <c r="F833" s="23"/>
      <c r="G833" s="22"/>
      <c r="H833" s="22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2:32" ht="14.25" x14ac:dyDescent="0.2">
      <c r="B834" s="93"/>
      <c r="C834" s="22"/>
      <c r="D834" s="22"/>
      <c r="E834" s="23"/>
      <c r="F834" s="23"/>
      <c r="G834" s="22"/>
      <c r="H834" s="22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2:32" ht="14.25" x14ac:dyDescent="0.2">
      <c r="B835" s="93"/>
      <c r="C835" s="22"/>
      <c r="D835" s="22"/>
      <c r="E835" s="23"/>
      <c r="F835" s="23"/>
      <c r="G835" s="22"/>
      <c r="H835" s="22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2:32" ht="14.25" x14ac:dyDescent="0.2">
      <c r="B836" s="93"/>
      <c r="C836" s="22"/>
      <c r="D836" s="22"/>
      <c r="E836" s="23"/>
      <c r="F836" s="23"/>
      <c r="G836" s="22"/>
      <c r="H836" s="22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2:32" ht="14.25" x14ac:dyDescent="0.2">
      <c r="B837" s="93"/>
      <c r="C837" s="22"/>
      <c r="D837" s="22"/>
      <c r="E837" s="23"/>
      <c r="F837" s="23"/>
      <c r="G837" s="22"/>
      <c r="H837" s="22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2:32" ht="14.25" x14ac:dyDescent="0.2">
      <c r="B838" s="93"/>
      <c r="C838" s="22"/>
      <c r="D838" s="22"/>
      <c r="E838" s="23"/>
      <c r="F838" s="23"/>
      <c r="G838" s="22"/>
      <c r="H838" s="22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2:32" ht="14.25" x14ac:dyDescent="0.2">
      <c r="B839" s="93"/>
      <c r="C839" s="22"/>
      <c r="D839" s="22"/>
      <c r="E839" s="23"/>
      <c r="F839" s="23"/>
      <c r="G839" s="22"/>
      <c r="H839" s="22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2:32" ht="14.25" x14ac:dyDescent="0.2">
      <c r="B840" s="93"/>
      <c r="C840" s="22"/>
      <c r="D840" s="22"/>
      <c r="E840" s="23"/>
      <c r="F840" s="23"/>
      <c r="G840" s="22"/>
      <c r="H840" s="22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2:32" ht="14.25" x14ac:dyDescent="0.2">
      <c r="B841" s="93"/>
      <c r="C841" s="22"/>
      <c r="D841" s="22"/>
      <c r="E841" s="23"/>
      <c r="F841" s="23"/>
      <c r="G841" s="22"/>
      <c r="H841" s="22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2:32" ht="14.25" x14ac:dyDescent="0.2">
      <c r="B842" s="93"/>
      <c r="C842" s="22"/>
      <c r="D842" s="22"/>
      <c r="E842" s="23"/>
      <c r="F842" s="23"/>
      <c r="G842" s="22"/>
      <c r="H842" s="22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2:32" ht="14.25" x14ac:dyDescent="0.2">
      <c r="B843" s="93"/>
      <c r="C843" s="22"/>
      <c r="D843" s="22"/>
      <c r="E843" s="23"/>
      <c r="F843" s="23"/>
      <c r="G843" s="22"/>
      <c r="H843" s="22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2:32" ht="14.25" x14ac:dyDescent="0.2">
      <c r="B844" s="93"/>
      <c r="C844" s="22"/>
      <c r="D844" s="22"/>
      <c r="E844" s="23"/>
      <c r="F844" s="23"/>
      <c r="G844" s="22"/>
      <c r="H844" s="22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2:32" ht="14.25" x14ac:dyDescent="0.2">
      <c r="B845" s="93"/>
      <c r="C845" s="22"/>
      <c r="D845" s="22"/>
      <c r="E845" s="23"/>
      <c r="F845" s="23"/>
      <c r="G845" s="22"/>
      <c r="H845" s="22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2:32" ht="14.25" x14ac:dyDescent="0.2">
      <c r="B846" s="93"/>
      <c r="C846" s="22"/>
      <c r="D846" s="22"/>
      <c r="E846" s="23"/>
      <c r="F846" s="23"/>
      <c r="G846" s="22"/>
      <c r="H846" s="22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2:32" ht="14.25" x14ac:dyDescent="0.2">
      <c r="B847" s="93"/>
      <c r="C847" s="22"/>
      <c r="D847" s="22"/>
      <c r="E847" s="23"/>
      <c r="F847" s="23"/>
      <c r="G847" s="22"/>
      <c r="H847" s="22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2:32" ht="14.25" x14ac:dyDescent="0.2">
      <c r="B848" s="93"/>
      <c r="C848" s="22"/>
      <c r="D848" s="22"/>
      <c r="E848" s="23"/>
      <c r="F848" s="23"/>
      <c r="G848" s="22"/>
      <c r="H848" s="22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2:32" ht="14.25" x14ac:dyDescent="0.2">
      <c r="B849" s="93"/>
      <c r="C849" s="22"/>
      <c r="D849" s="22"/>
      <c r="E849" s="23"/>
      <c r="F849" s="23"/>
      <c r="G849" s="22"/>
      <c r="H849" s="22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2:32" ht="14.25" x14ac:dyDescent="0.2">
      <c r="B850" s="93"/>
      <c r="C850" s="22"/>
      <c r="D850" s="22"/>
      <c r="E850" s="23"/>
      <c r="F850" s="23"/>
      <c r="G850" s="22"/>
      <c r="H850" s="22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2:32" ht="14.25" x14ac:dyDescent="0.2">
      <c r="B851" s="93"/>
      <c r="C851" s="22"/>
      <c r="D851" s="22"/>
      <c r="E851" s="23"/>
      <c r="F851" s="23"/>
      <c r="G851" s="22"/>
      <c r="H851" s="22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2:32" ht="14.25" x14ac:dyDescent="0.2">
      <c r="B852" s="93"/>
      <c r="C852" s="22"/>
      <c r="D852" s="22"/>
      <c r="E852" s="23"/>
      <c r="F852" s="23"/>
      <c r="G852" s="22"/>
      <c r="H852" s="22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2:32" ht="14.25" x14ac:dyDescent="0.2">
      <c r="B853" s="93"/>
      <c r="C853" s="22"/>
      <c r="D853" s="22"/>
      <c r="E853" s="23"/>
      <c r="F853" s="23"/>
      <c r="G853" s="22"/>
      <c r="H853" s="22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2:32" ht="14.25" x14ac:dyDescent="0.2">
      <c r="B854" s="93"/>
      <c r="C854" s="22"/>
      <c r="D854" s="22"/>
      <c r="E854" s="23"/>
      <c r="F854" s="23"/>
      <c r="G854" s="22"/>
      <c r="H854" s="22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2:32" ht="14.25" x14ac:dyDescent="0.2">
      <c r="B855" s="93"/>
      <c r="C855" s="22"/>
      <c r="D855" s="22"/>
      <c r="E855" s="23"/>
      <c r="F855" s="23"/>
      <c r="G855" s="22"/>
      <c r="H855" s="22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2:32" ht="14.25" x14ac:dyDescent="0.2">
      <c r="B856" s="93"/>
      <c r="C856" s="22"/>
      <c r="D856" s="22"/>
      <c r="E856" s="23"/>
      <c r="F856" s="23"/>
      <c r="G856" s="22"/>
      <c r="H856" s="22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2:32" ht="14.25" x14ac:dyDescent="0.2">
      <c r="B857" s="93"/>
      <c r="C857" s="22"/>
      <c r="D857" s="22"/>
      <c r="E857" s="23"/>
      <c r="F857" s="23"/>
      <c r="G857" s="22"/>
      <c r="H857" s="22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2:32" ht="14.25" x14ac:dyDescent="0.2">
      <c r="B858" s="93"/>
      <c r="C858" s="22"/>
      <c r="D858" s="22"/>
      <c r="E858" s="23"/>
      <c r="F858" s="23"/>
      <c r="G858" s="22"/>
      <c r="H858" s="22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2:32" ht="14.25" x14ac:dyDescent="0.2">
      <c r="B859" s="93"/>
      <c r="C859" s="22"/>
      <c r="D859" s="22"/>
      <c r="E859" s="23"/>
      <c r="F859" s="23"/>
      <c r="G859" s="22"/>
      <c r="H859" s="22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2:32" ht="14.25" x14ac:dyDescent="0.2">
      <c r="B860" s="93"/>
      <c r="C860" s="22"/>
      <c r="D860" s="22"/>
      <c r="E860" s="23"/>
      <c r="F860" s="23"/>
      <c r="G860" s="22"/>
      <c r="H860" s="22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2:32" ht="14.25" x14ac:dyDescent="0.2">
      <c r="B861" s="93"/>
      <c r="C861" s="22"/>
      <c r="D861" s="22"/>
      <c r="E861" s="23"/>
      <c r="F861" s="23"/>
      <c r="G861" s="22"/>
      <c r="H861" s="22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2:32" ht="14.25" x14ac:dyDescent="0.2">
      <c r="B862" s="93"/>
      <c r="C862" s="22"/>
      <c r="D862" s="22"/>
      <c r="E862" s="23"/>
      <c r="F862" s="23"/>
      <c r="G862" s="22"/>
      <c r="H862" s="22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2:32" ht="14.25" x14ac:dyDescent="0.2">
      <c r="B863" s="93"/>
      <c r="C863" s="22"/>
      <c r="D863" s="22"/>
      <c r="E863" s="23"/>
      <c r="F863" s="23"/>
      <c r="G863" s="22"/>
      <c r="H863" s="22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2:32" ht="14.25" x14ac:dyDescent="0.2">
      <c r="B864" s="93"/>
      <c r="C864" s="22"/>
      <c r="D864" s="22"/>
      <c r="E864" s="23"/>
      <c r="F864" s="23"/>
      <c r="G864" s="22"/>
      <c r="H864" s="22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2:32" ht="14.25" x14ac:dyDescent="0.2">
      <c r="B865" s="93"/>
      <c r="C865" s="22"/>
      <c r="D865" s="22"/>
      <c r="E865" s="23"/>
      <c r="F865" s="23"/>
      <c r="G865" s="22"/>
      <c r="H865" s="22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2:32" ht="14.25" x14ac:dyDescent="0.2">
      <c r="B866" s="93"/>
      <c r="C866" s="22"/>
      <c r="D866" s="22"/>
      <c r="E866" s="23"/>
      <c r="F866" s="23"/>
      <c r="G866" s="22"/>
      <c r="H866" s="22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2:32" ht="14.25" x14ac:dyDescent="0.2">
      <c r="B867" s="93"/>
      <c r="C867" s="22"/>
      <c r="D867" s="22"/>
      <c r="E867" s="23"/>
      <c r="F867" s="23"/>
      <c r="G867" s="22"/>
      <c r="H867" s="22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2:32" ht="14.25" x14ac:dyDescent="0.2">
      <c r="B868" s="93"/>
      <c r="C868" s="22"/>
      <c r="D868" s="22"/>
      <c r="E868" s="23"/>
      <c r="F868" s="23"/>
      <c r="G868" s="22"/>
      <c r="H868" s="22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2:32" ht="14.25" x14ac:dyDescent="0.2">
      <c r="B869" s="93"/>
      <c r="C869" s="22"/>
      <c r="D869" s="22"/>
      <c r="E869" s="23"/>
      <c r="F869" s="23"/>
      <c r="G869" s="22"/>
      <c r="H869" s="22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2:32" ht="14.25" x14ac:dyDescent="0.2">
      <c r="B870" s="93"/>
      <c r="C870" s="22"/>
      <c r="D870" s="22"/>
      <c r="E870" s="23"/>
      <c r="F870" s="23"/>
      <c r="G870" s="22"/>
      <c r="H870" s="22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2:32" ht="14.25" x14ac:dyDescent="0.2">
      <c r="B871" s="93"/>
      <c r="C871" s="22"/>
      <c r="D871" s="22"/>
      <c r="E871" s="23"/>
      <c r="F871" s="23"/>
      <c r="G871" s="22"/>
      <c r="H871" s="22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2:32" ht="14.25" x14ac:dyDescent="0.2">
      <c r="B872" s="93"/>
      <c r="C872" s="22"/>
      <c r="D872" s="22"/>
      <c r="E872" s="23"/>
      <c r="F872" s="23"/>
      <c r="G872" s="22"/>
      <c r="H872" s="22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2:32" ht="14.25" x14ac:dyDescent="0.2">
      <c r="B873" s="93"/>
      <c r="C873" s="22"/>
      <c r="D873" s="22"/>
      <c r="E873" s="23"/>
      <c r="F873" s="23"/>
      <c r="G873" s="22"/>
      <c r="H873" s="22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2:32" ht="14.25" x14ac:dyDescent="0.2">
      <c r="B874" s="93"/>
      <c r="C874" s="22"/>
      <c r="D874" s="22"/>
      <c r="E874" s="23"/>
      <c r="F874" s="23"/>
      <c r="G874" s="22"/>
      <c r="H874" s="22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2:32" ht="14.25" x14ac:dyDescent="0.2">
      <c r="B875" s="93"/>
      <c r="C875" s="22"/>
      <c r="D875" s="22"/>
      <c r="E875" s="23"/>
      <c r="F875" s="23"/>
      <c r="G875" s="22"/>
      <c r="H875" s="22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2:32" ht="14.25" x14ac:dyDescent="0.2">
      <c r="B876" s="93"/>
      <c r="C876" s="22"/>
      <c r="D876" s="22"/>
      <c r="E876" s="23"/>
      <c r="F876" s="23"/>
      <c r="G876" s="22"/>
      <c r="H876" s="22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2:32" ht="14.25" x14ac:dyDescent="0.2">
      <c r="B877" s="93"/>
      <c r="C877" s="22"/>
      <c r="D877" s="22"/>
      <c r="E877" s="23"/>
      <c r="F877" s="23"/>
      <c r="G877" s="22"/>
      <c r="H877" s="22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2:32" ht="14.25" x14ac:dyDescent="0.2">
      <c r="B878" s="93"/>
      <c r="C878" s="22"/>
      <c r="D878" s="22"/>
      <c r="E878" s="23"/>
      <c r="F878" s="23"/>
      <c r="G878" s="22"/>
      <c r="H878" s="22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2:32" ht="14.25" x14ac:dyDescent="0.2">
      <c r="B879" s="93"/>
      <c r="C879" s="22"/>
      <c r="D879" s="22"/>
      <c r="E879" s="23"/>
      <c r="F879" s="23"/>
      <c r="G879" s="22"/>
      <c r="H879" s="22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2:32" ht="14.25" x14ac:dyDescent="0.2">
      <c r="B880" s="93"/>
      <c r="C880" s="22"/>
      <c r="D880" s="22"/>
      <c r="E880" s="23"/>
      <c r="F880" s="23"/>
      <c r="G880" s="22"/>
      <c r="H880" s="22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2:32" ht="14.25" x14ac:dyDescent="0.2">
      <c r="B881" s="93"/>
      <c r="C881" s="22"/>
      <c r="D881" s="22"/>
      <c r="E881" s="23"/>
      <c r="F881" s="23"/>
      <c r="G881" s="22"/>
      <c r="H881" s="22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2:32" ht="14.25" x14ac:dyDescent="0.2">
      <c r="B882" s="93"/>
      <c r="C882" s="22"/>
      <c r="D882" s="22"/>
      <c r="E882" s="23"/>
      <c r="F882" s="23"/>
      <c r="G882" s="22"/>
      <c r="H882" s="22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2:32" ht="14.25" x14ac:dyDescent="0.2">
      <c r="B883" s="93"/>
      <c r="C883" s="22"/>
      <c r="D883" s="22"/>
      <c r="E883" s="23"/>
      <c r="F883" s="23"/>
      <c r="G883" s="22"/>
      <c r="H883" s="22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2:32" ht="14.25" x14ac:dyDescent="0.2">
      <c r="B884" s="93"/>
      <c r="C884" s="22"/>
      <c r="D884" s="22"/>
      <c r="E884" s="23"/>
      <c r="F884" s="23"/>
      <c r="G884" s="22"/>
      <c r="H884" s="22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2:32" ht="14.25" x14ac:dyDescent="0.2">
      <c r="B885" s="93"/>
      <c r="C885" s="22"/>
      <c r="D885" s="22"/>
      <c r="E885" s="23"/>
      <c r="F885" s="23"/>
      <c r="G885" s="22"/>
      <c r="H885" s="22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2:32" ht="14.25" x14ac:dyDescent="0.2">
      <c r="B886" s="93"/>
      <c r="C886" s="22"/>
      <c r="D886" s="22"/>
      <c r="E886" s="23"/>
      <c r="F886" s="23"/>
      <c r="G886" s="22"/>
      <c r="H886" s="22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2:32" ht="14.25" x14ac:dyDescent="0.2">
      <c r="B887" s="93"/>
      <c r="C887" s="22"/>
      <c r="D887" s="22"/>
      <c r="E887" s="23"/>
      <c r="F887" s="23"/>
      <c r="G887" s="22"/>
      <c r="H887" s="22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2:32" ht="14.25" x14ac:dyDescent="0.2">
      <c r="B888" s="93"/>
      <c r="C888" s="22"/>
      <c r="D888" s="22"/>
      <c r="E888" s="23"/>
      <c r="F888" s="23"/>
      <c r="G888" s="22"/>
      <c r="H888" s="22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2:32" ht="14.25" x14ac:dyDescent="0.2">
      <c r="B889" s="93"/>
      <c r="C889" s="22"/>
      <c r="D889" s="22"/>
      <c r="E889" s="23"/>
      <c r="F889" s="23"/>
      <c r="G889" s="22"/>
      <c r="H889" s="22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2:32" ht="14.25" x14ac:dyDescent="0.2">
      <c r="B890" s="93"/>
      <c r="C890" s="22"/>
      <c r="D890" s="22"/>
      <c r="E890" s="23"/>
      <c r="F890" s="23"/>
      <c r="G890" s="22"/>
      <c r="H890" s="22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2:32" ht="14.25" x14ac:dyDescent="0.2">
      <c r="B891" s="93"/>
      <c r="C891" s="22"/>
      <c r="D891" s="22"/>
      <c r="E891" s="23"/>
      <c r="F891" s="23"/>
      <c r="G891" s="22"/>
      <c r="H891" s="22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2:32" ht="14.25" x14ac:dyDescent="0.2">
      <c r="B892" s="93"/>
      <c r="C892" s="22"/>
      <c r="D892" s="22"/>
      <c r="E892" s="23"/>
      <c r="F892" s="23"/>
      <c r="G892" s="22"/>
      <c r="H892" s="22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2:32" ht="14.25" x14ac:dyDescent="0.2">
      <c r="B893" s="93"/>
      <c r="C893" s="22"/>
      <c r="D893" s="22"/>
      <c r="E893" s="23"/>
      <c r="F893" s="23"/>
      <c r="G893" s="22"/>
      <c r="H893" s="22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2:32" ht="14.25" x14ac:dyDescent="0.2">
      <c r="B894" s="93"/>
      <c r="C894" s="22"/>
      <c r="D894" s="22"/>
      <c r="E894" s="23"/>
      <c r="F894" s="23"/>
      <c r="G894" s="22"/>
      <c r="H894" s="22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2:32" ht="14.25" x14ac:dyDescent="0.2">
      <c r="B895" s="93"/>
      <c r="C895" s="22"/>
      <c r="D895" s="22"/>
      <c r="E895" s="23"/>
      <c r="F895" s="23"/>
      <c r="G895" s="22"/>
      <c r="H895" s="22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2:32" ht="14.25" x14ac:dyDescent="0.2">
      <c r="B896" s="93"/>
      <c r="C896" s="22"/>
      <c r="D896" s="22"/>
      <c r="E896" s="23"/>
      <c r="F896" s="23"/>
      <c r="G896" s="22"/>
      <c r="H896" s="22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2:32" ht="14.25" x14ac:dyDescent="0.2">
      <c r="B897" s="93"/>
      <c r="C897" s="22"/>
      <c r="D897" s="22"/>
      <c r="E897" s="23"/>
      <c r="F897" s="23"/>
      <c r="G897" s="22"/>
      <c r="H897" s="22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2:32" ht="14.25" x14ac:dyDescent="0.2">
      <c r="B898" s="93"/>
      <c r="C898" s="22"/>
      <c r="D898" s="22"/>
      <c r="E898" s="23"/>
      <c r="F898" s="23"/>
      <c r="G898" s="22"/>
      <c r="H898" s="22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2:32" ht="14.25" x14ac:dyDescent="0.2">
      <c r="B899" s="93"/>
      <c r="C899" s="22"/>
      <c r="D899" s="22"/>
      <c r="E899" s="23"/>
      <c r="F899" s="23"/>
      <c r="G899" s="22"/>
      <c r="H899" s="22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2:32" ht="14.25" x14ac:dyDescent="0.2">
      <c r="B900" s="93"/>
      <c r="C900" s="22"/>
      <c r="D900" s="22"/>
      <c r="E900" s="23"/>
      <c r="F900" s="23"/>
      <c r="G900" s="22"/>
      <c r="H900" s="22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2:32" ht="14.25" x14ac:dyDescent="0.2">
      <c r="B901" s="93"/>
      <c r="C901" s="22"/>
      <c r="D901" s="22"/>
      <c r="E901" s="23"/>
      <c r="F901" s="23"/>
      <c r="G901" s="22"/>
      <c r="H901" s="22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2:32" ht="14.25" x14ac:dyDescent="0.2">
      <c r="B902" s="93"/>
      <c r="C902" s="22"/>
      <c r="D902" s="22"/>
      <c r="E902" s="23"/>
      <c r="F902" s="23"/>
      <c r="G902" s="22"/>
      <c r="H902" s="22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2:32" ht="14.25" x14ac:dyDescent="0.2">
      <c r="B903" s="93"/>
      <c r="C903" s="22"/>
      <c r="D903" s="22"/>
      <c r="E903" s="23"/>
      <c r="F903" s="23"/>
      <c r="G903" s="22"/>
      <c r="H903" s="22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2:32" ht="14.25" x14ac:dyDescent="0.2">
      <c r="B904" s="93"/>
      <c r="C904" s="22"/>
      <c r="D904" s="22"/>
      <c r="E904" s="23"/>
      <c r="F904" s="23"/>
      <c r="G904" s="22"/>
      <c r="H904" s="22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2:32" ht="14.25" x14ac:dyDescent="0.2">
      <c r="B905" s="93"/>
      <c r="C905" s="22"/>
      <c r="D905" s="22"/>
      <c r="E905" s="23"/>
      <c r="F905" s="23"/>
      <c r="G905" s="22"/>
      <c r="H905" s="22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2:32" ht="14.25" x14ac:dyDescent="0.2">
      <c r="B906" s="93"/>
      <c r="C906" s="22"/>
      <c r="D906" s="22"/>
      <c r="E906" s="23"/>
      <c r="F906" s="23"/>
      <c r="G906" s="22"/>
      <c r="H906" s="22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2:32" ht="14.25" x14ac:dyDescent="0.2">
      <c r="B907" s="93"/>
      <c r="C907" s="22"/>
      <c r="D907" s="22"/>
      <c r="E907" s="23"/>
      <c r="F907" s="23"/>
      <c r="G907" s="22"/>
      <c r="H907" s="22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2:32" ht="14.25" x14ac:dyDescent="0.2">
      <c r="B908" s="93"/>
      <c r="C908" s="22"/>
      <c r="D908" s="22"/>
      <c r="E908" s="23"/>
      <c r="F908" s="23"/>
      <c r="G908" s="22"/>
      <c r="H908" s="22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2:32" ht="14.25" x14ac:dyDescent="0.2">
      <c r="B909" s="93"/>
      <c r="C909" s="22"/>
      <c r="D909" s="22"/>
      <c r="E909" s="23"/>
      <c r="F909" s="23"/>
      <c r="G909" s="22"/>
      <c r="H909" s="22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2:32" ht="14.25" x14ac:dyDescent="0.2">
      <c r="B910" s="93"/>
      <c r="C910" s="22"/>
      <c r="D910" s="22"/>
      <c r="E910" s="23"/>
      <c r="F910" s="23"/>
      <c r="G910" s="22"/>
      <c r="H910" s="22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2:32" ht="14.25" x14ac:dyDescent="0.2">
      <c r="B911" s="93"/>
      <c r="C911" s="22"/>
      <c r="D911" s="22"/>
      <c r="E911" s="23"/>
      <c r="F911" s="23"/>
      <c r="G911" s="22"/>
      <c r="H911" s="22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2:32" ht="14.25" x14ac:dyDescent="0.2">
      <c r="B912" s="93"/>
      <c r="C912" s="22"/>
      <c r="D912" s="22"/>
      <c r="E912" s="23"/>
      <c r="F912" s="23"/>
      <c r="G912" s="22"/>
      <c r="H912" s="22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2:32" ht="14.25" x14ac:dyDescent="0.2">
      <c r="B913" s="93"/>
      <c r="C913" s="22"/>
      <c r="D913" s="22"/>
      <c r="E913" s="23"/>
      <c r="F913" s="23"/>
      <c r="G913" s="22"/>
      <c r="H913" s="22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2:32" ht="14.25" x14ac:dyDescent="0.2">
      <c r="B914" s="93"/>
      <c r="C914" s="22"/>
      <c r="D914" s="22"/>
      <c r="E914" s="23"/>
      <c r="F914" s="23"/>
      <c r="G914" s="22"/>
      <c r="H914" s="22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2:32" ht="14.25" x14ac:dyDescent="0.2">
      <c r="B915" s="93"/>
      <c r="C915" s="22"/>
      <c r="D915" s="22"/>
      <c r="E915" s="23"/>
      <c r="F915" s="23"/>
      <c r="G915" s="22"/>
      <c r="H915" s="22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2:32" ht="14.25" x14ac:dyDescent="0.2">
      <c r="B916" s="93"/>
      <c r="C916" s="22"/>
      <c r="D916" s="22"/>
      <c r="E916" s="23"/>
      <c r="F916" s="23"/>
      <c r="G916" s="22"/>
      <c r="H916" s="22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2:32" ht="14.25" x14ac:dyDescent="0.2">
      <c r="B917" s="93"/>
      <c r="C917" s="22"/>
      <c r="D917" s="22"/>
      <c r="E917" s="23"/>
      <c r="F917" s="23"/>
      <c r="G917" s="22"/>
      <c r="H917" s="22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2:32" ht="14.25" x14ac:dyDescent="0.2">
      <c r="B918" s="93"/>
      <c r="C918" s="22"/>
      <c r="D918" s="22"/>
      <c r="E918" s="23"/>
      <c r="F918" s="23"/>
      <c r="G918" s="22"/>
      <c r="H918" s="22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2:32" ht="14.25" x14ac:dyDescent="0.2">
      <c r="B919" s="93"/>
      <c r="C919" s="22"/>
      <c r="D919" s="22"/>
      <c r="E919" s="23"/>
      <c r="F919" s="23"/>
      <c r="G919" s="22"/>
      <c r="H919" s="22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2:32" ht="14.25" x14ac:dyDescent="0.2">
      <c r="B920" s="93"/>
      <c r="C920" s="22"/>
      <c r="D920" s="22"/>
      <c r="E920" s="23"/>
      <c r="F920" s="23"/>
      <c r="G920" s="22"/>
      <c r="H920" s="22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2:32" ht="14.25" x14ac:dyDescent="0.2">
      <c r="B921" s="93"/>
      <c r="C921" s="22"/>
      <c r="D921" s="22"/>
      <c r="E921" s="23"/>
      <c r="F921" s="23"/>
      <c r="G921" s="22"/>
      <c r="H921" s="22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2:32" ht="14.25" x14ac:dyDescent="0.2">
      <c r="B922" s="93"/>
      <c r="C922" s="22"/>
      <c r="D922" s="22"/>
      <c r="E922" s="23"/>
      <c r="F922" s="23"/>
      <c r="G922" s="22"/>
      <c r="H922" s="22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2:32" ht="14.25" x14ac:dyDescent="0.2">
      <c r="B923" s="93"/>
      <c r="C923" s="22"/>
      <c r="D923" s="22"/>
      <c r="E923" s="23"/>
      <c r="F923" s="23"/>
      <c r="G923" s="22"/>
      <c r="H923" s="22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2:32" ht="14.25" x14ac:dyDescent="0.2">
      <c r="B924" s="93"/>
      <c r="C924" s="22"/>
      <c r="D924" s="22"/>
      <c r="E924" s="23"/>
      <c r="F924" s="23"/>
      <c r="G924" s="22"/>
      <c r="H924" s="22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2:32" ht="14.25" x14ac:dyDescent="0.2">
      <c r="B925" s="93"/>
      <c r="C925" s="22"/>
      <c r="D925" s="22"/>
      <c r="E925" s="23"/>
      <c r="F925" s="23"/>
      <c r="G925" s="22"/>
      <c r="H925" s="22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2:32" ht="14.25" x14ac:dyDescent="0.2">
      <c r="B926" s="93"/>
      <c r="C926" s="22"/>
      <c r="D926" s="22"/>
      <c r="E926" s="23"/>
      <c r="F926" s="23"/>
      <c r="G926" s="22"/>
      <c r="H926" s="22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2:32" ht="14.25" x14ac:dyDescent="0.2">
      <c r="B927" s="93"/>
      <c r="C927" s="22"/>
      <c r="D927" s="22"/>
      <c r="E927" s="23"/>
      <c r="F927" s="23"/>
      <c r="G927" s="22"/>
      <c r="H927" s="22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2:32" ht="14.25" x14ac:dyDescent="0.2">
      <c r="B928" s="93"/>
      <c r="C928" s="22"/>
      <c r="D928" s="22"/>
      <c r="E928" s="23"/>
      <c r="F928" s="23"/>
      <c r="G928" s="22"/>
      <c r="H928" s="22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2:32" ht="14.25" x14ac:dyDescent="0.2">
      <c r="B929" s="93"/>
      <c r="C929" s="22"/>
      <c r="D929" s="22"/>
      <c r="E929" s="23"/>
      <c r="F929" s="23"/>
      <c r="G929" s="22"/>
      <c r="H929" s="22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2:32" ht="14.25" x14ac:dyDescent="0.2">
      <c r="B930" s="93"/>
      <c r="C930" s="22"/>
      <c r="D930" s="22"/>
      <c r="E930" s="23"/>
      <c r="F930" s="23"/>
      <c r="G930" s="22"/>
      <c r="H930" s="22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2:32" ht="14.25" x14ac:dyDescent="0.2">
      <c r="B931" s="93"/>
      <c r="C931" s="22"/>
      <c r="D931" s="22"/>
      <c r="E931" s="23"/>
      <c r="F931" s="23"/>
      <c r="G931" s="22"/>
      <c r="H931" s="22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2:32" ht="14.25" x14ac:dyDescent="0.2">
      <c r="B932" s="93"/>
      <c r="C932" s="22"/>
      <c r="D932" s="22"/>
      <c r="E932" s="23"/>
      <c r="F932" s="23"/>
      <c r="G932" s="22"/>
      <c r="H932" s="22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2:32" ht="14.25" x14ac:dyDescent="0.2">
      <c r="B933" s="93"/>
      <c r="C933" s="22"/>
      <c r="D933" s="22"/>
      <c r="E933" s="23"/>
      <c r="F933" s="23"/>
      <c r="G933" s="22"/>
      <c r="H933" s="22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2:32" ht="14.25" x14ac:dyDescent="0.2">
      <c r="B934" s="93"/>
      <c r="C934" s="22"/>
      <c r="D934" s="22"/>
      <c r="E934" s="23"/>
      <c r="F934" s="23"/>
      <c r="G934" s="22"/>
      <c r="H934" s="22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2:32" ht="14.25" x14ac:dyDescent="0.2">
      <c r="B935" s="93"/>
      <c r="C935" s="22"/>
      <c r="D935" s="22"/>
      <c r="E935" s="23"/>
      <c r="F935" s="23"/>
      <c r="G935" s="22"/>
      <c r="H935" s="22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2:32" ht="14.25" x14ac:dyDescent="0.2">
      <c r="B936" s="93"/>
      <c r="C936" s="22"/>
      <c r="D936" s="22"/>
      <c r="E936" s="23"/>
      <c r="F936" s="23"/>
      <c r="G936" s="22"/>
      <c r="H936" s="22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2:32" ht="14.25" x14ac:dyDescent="0.2">
      <c r="B937" s="93"/>
      <c r="C937" s="22"/>
      <c r="D937" s="22"/>
      <c r="E937" s="23"/>
      <c r="F937" s="23"/>
      <c r="G937" s="22"/>
      <c r="H937" s="22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2:32" ht="14.25" x14ac:dyDescent="0.2">
      <c r="B938" s="93"/>
      <c r="C938" s="22"/>
      <c r="D938" s="22"/>
      <c r="E938" s="23"/>
      <c r="F938" s="23"/>
      <c r="G938" s="22"/>
      <c r="H938" s="22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2:32" ht="14.25" x14ac:dyDescent="0.2">
      <c r="B939" s="93"/>
      <c r="C939" s="22"/>
      <c r="D939" s="22"/>
      <c r="E939" s="23"/>
      <c r="F939" s="23"/>
      <c r="G939" s="22"/>
      <c r="H939" s="22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2:32" ht="14.25" x14ac:dyDescent="0.2">
      <c r="B940" s="93"/>
      <c r="C940" s="22"/>
      <c r="D940" s="22"/>
      <c r="E940" s="23"/>
      <c r="F940" s="23"/>
      <c r="G940" s="22"/>
      <c r="H940" s="22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2:32" ht="14.25" x14ac:dyDescent="0.2">
      <c r="B941" s="93"/>
      <c r="C941" s="22"/>
      <c r="D941" s="22"/>
      <c r="E941" s="23"/>
      <c r="F941" s="23"/>
      <c r="G941" s="22"/>
      <c r="H941" s="22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2:32" ht="14.25" x14ac:dyDescent="0.2">
      <c r="B942" s="93"/>
      <c r="C942" s="22"/>
      <c r="D942" s="22"/>
      <c r="E942" s="23"/>
      <c r="F942" s="23"/>
      <c r="G942" s="22"/>
      <c r="H942" s="22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2:32" ht="14.25" x14ac:dyDescent="0.2">
      <c r="B943" s="93"/>
      <c r="C943" s="22"/>
      <c r="D943" s="22"/>
      <c r="E943" s="23"/>
      <c r="F943" s="23"/>
      <c r="G943" s="22"/>
      <c r="H943" s="22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2:32" ht="14.25" x14ac:dyDescent="0.2">
      <c r="B944" s="93"/>
      <c r="C944" s="22"/>
      <c r="D944" s="22"/>
      <c r="E944" s="23"/>
      <c r="F944" s="23"/>
      <c r="G944" s="22"/>
      <c r="H944" s="22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2:32" ht="14.25" x14ac:dyDescent="0.2">
      <c r="B945" s="93"/>
      <c r="C945" s="22"/>
      <c r="D945" s="22"/>
      <c r="E945" s="23"/>
      <c r="F945" s="23"/>
      <c r="G945" s="22"/>
      <c r="H945" s="22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2:32" ht="14.25" x14ac:dyDescent="0.2">
      <c r="B946" s="93"/>
      <c r="C946" s="22"/>
      <c r="D946" s="22"/>
      <c r="E946" s="23"/>
      <c r="F946" s="23"/>
      <c r="G946" s="22"/>
      <c r="H946" s="22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2:32" ht="14.25" x14ac:dyDescent="0.2">
      <c r="B947" s="93"/>
      <c r="C947" s="22"/>
      <c r="D947" s="22"/>
      <c r="E947" s="23"/>
      <c r="F947" s="23"/>
      <c r="G947" s="22"/>
      <c r="H947" s="22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2:32" ht="14.25" x14ac:dyDescent="0.2">
      <c r="B948" s="93"/>
      <c r="C948" s="22"/>
      <c r="D948" s="22"/>
      <c r="E948" s="23"/>
      <c r="F948" s="23"/>
      <c r="G948" s="22"/>
      <c r="H948" s="22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2:32" ht="14.25" x14ac:dyDescent="0.2">
      <c r="B949" s="93"/>
      <c r="C949" s="22"/>
      <c r="D949" s="22"/>
      <c r="E949" s="23"/>
      <c r="F949" s="23"/>
      <c r="G949" s="22"/>
      <c r="H949" s="22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2:32" ht="14.25" x14ac:dyDescent="0.2">
      <c r="B950" s="93"/>
      <c r="C950" s="22"/>
      <c r="D950" s="22"/>
      <c r="E950" s="23"/>
      <c r="F950" s="23"/>
      <c r="G950" s="22"/>
      <c r="H950" s="22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2:32" ht="14.25" x14ac:dyDescent="0.2">
      <c r="B951" s="93"/>
      <c r="C951" s="22"/>
      <c r="D951" s="22"/>
      <c r="E951" s="23"/>
      <c r="F951" s="23"/>
      <c r="G951" s="22"/>
      <c r="H951" s="22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2:32" ht="14.25" x14ac:dyDescent="0.2">
      <c r="B952" s="93"/>
      <c r="C952" s="22"/>
      <c r="D952" s="22"/>
      <c r="E952" s="23"/>
      <c r="F952" s="23"/>
      <c r="G952" s="22"/>
      <c r="H952" s="22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2:32" ht="14.25" x14ac:dyDescent="0.2">
      <c r="B953" s="93"/>
      <c r="C953" s="22"/>
      <c r="D953" s="22"/>
      <c r="E953" s="23"/>
      <c r="F953" s="23"/>
      <c r="G953" s="22"/>
      <c r="H953" s="22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2:32" ht="14.25" x14ac:dyDescent="0.2">
      <c r="B954" s="93"/>
      <c r="C954" s="22"/>
      <c r="D954" s="22"/>
      <c r="E954" s="23"/>
      <c r="F954" s="23"/>
      <c r="G954" s="22"/>
      <c r="H954" s="22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2:32" ht="14.25" x14ac:dyDescent="0.2">
      <c r="B955" s="93"/>
      <c r="C955" s="22"/>
      <c r="D955" s="22"/>
      <c r="E955" s="23"/>
      <c r="F955" s="23"/>
      <c r="G955" s="22"/>
      <c r="H955" s="22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2:32" ht="14.25" x14ac:dyDescent="0.2">
      <c r="B956" s="93"/>
      <c r="C956" s="22"/>
      <c r="D956" s="22"/>
      <c r="E956" s="23"/>
      <c r="F956" s="23"/>
      <c r="G956" s="22"/>
      <c r="H956" s="22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2:32" ht="14.25" x14ac:dyDescent="0.2">
      <c r="B957" s="93"/>
      <c r="C957" s="22"/>
      <c r="D957" s="22"/>
      <c r="E957" s="23"/>
      <c r="F957" s="23"/>
      <c r="G957" s="22"/>
      <c r="H957" s="22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2:32" ht="14.25" x14ac:dyDescent="0.2">
      <c r="B958" s="93"/>
      <c r="C958" s="22"/>
      <c r="D958" s="22"/>
      <c r="E958" s="23"/>
      <c r="F958" s="23"/>
      <c r="G958" s="22"/>
      <c r="H958" s="22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2:32" ht="14.25" x14ac:dyDescent="0.2">
      <c r="B959" s="93"/>
      <c r="C959" s="22"/>
      <c r="D959" s="22"/>
      <c r="E959" s="23"/>
      <c r="F959" s="23"/>
      <c r="G959" s="22"/>
      <c r="H959" s="22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2:32" ht="14.25" x14ac:dyDescent="0.2">
      <c r="B960" s="93"/>
      <c r="C960" s="22"/>
      <c r="D960" s="22"/>
      <c r="E960" s="23"/>
      <c r="F960" s="23"/>
      <c r="G960" s="22"/>
      <c r="H960" s="22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2:32" ht="14.25" x14ac:dyDescent="0.2">
      <c r="B961" s="93"/>
      <c r="C961" s="22"/>
      <c r="D961" s="22"/>
      <c r="E961" s="23"/>
      <c r="F961" s="23"/>
      <c r="G961" s="22"/>
      <c r="H961" s="22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2:32" ht="14.25" x14ac:dyDescent="0.2">
      <c r="B962" s="93"/>
      <c r="C962" s="22"/>
      <c r="D962" s="22"/>
      <c r="E962" s="23"/>
      <c r="F962" s="23"/>
      <c r="G962" s="22"/>
      <c r="H962" s="22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2:32" ht="14.25" x14ac:dyDescent="0.2">
      <c r="B963" s="93"/>
      <c r="C963" s="22"/>
      <c r="D963" s="22"/>
      <c r="E963" s="23"/>
      <c r="F963" s="23"/>
      <c r="G963" s="22"/>
      <c r="H963" s="22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2:32" ht="14.25" x14ac:dyDescent="0.2">
      <c r="B964" s="93"/>
      <c r="C964" s="22"/>
      <c r="D964" s="22"/>
      <c r="E964" s="23"/>
      <c r="F964" s="23"/>
      <c r="G964" s="22"/>
      <c r="H964" s="22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2:32" ht="14.25" x14ac:dyDescent="0.2">
      <c r="B965" s="93"/>
      <c r="C965" s="22"/>
      <c r="D965" s="22"/>
      <c r="E965" s="23"/>
      <c r="F965" s="23"/>
      <c r="G965" s="22"/>
      <c r="H965" s="22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2:32" ht="14.25" x14ac:dyDescent="0.2">
      <c r="B966" s="93"/>
      <c r="C966" s="22"/>
      <c r="D966" s="22"/>
      <c r="E966" s="23"/>
      <c r="F966" s="23"/>
      <c r="G966" s="22"/>
      <c r="H966" s="22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2:32" ht="14.25" x14ac:dyDescent="0.2">
      <c r="B967" s="93"/>
      <c r="C967" s="22"/>
      <c r="D967" s="22"/>
      <c r="E967" s="23"/>
      <c r="F967" s="23"/>
      <c r="G967" s="22"/>
      <c r="H967" s="22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2:32" ht="14.25" x14ac:dyDescent="0.2">
      <c r="B968" s="93"/>
      <c r="C968" s="22"/>
      <c r="D968" s="22"/>
      <c r="E968" s="23"/>
      <c r="F968" s="23"/>
      <c r="G968" s="22"/>
      <c r="H968" s="22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2:32" ht="14.25" x14ac:dyDescent="0.2">
      <c r="B969" s="93"/>
      <c r="C969" s="22"/>
      <c r="D969" s="22"/>
      <c r="E969" s="23"/>
      <c r="F969" s="23"/>
      <c r="G969" s="22"/>
      <c r="H969" s="22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2:32" ht="14.25" x14ac:dyDescent="0.2">
      <c r="B970" s="93"/>
      <c r="C970" s="22"/>
      <c r="D970" s="22"/>
      <c r="E970" s="23"/>
      <c r="F970" s="23"/>
      <c r="G970" s="22"/>
      <c r="H970" s="22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2:32" ht="14.25" x14ac:dyDescent="0.2">
      <c r="B971" s="93"/>
      <c r="C971" s="22"/>
      <c r="D971" s="22"/>
      <c r="E971" s="23"/>
      <c r="F971" s="23"/>
      <c r="G971" s="22"/>
      <c r="H971" s="22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2:32" ht="14.25" x14ac:dyDescent="0.2">
      <c r="B972" s="93"/>
      <c r="C972" s="22"/>
      <c r="D972" s="22"/>
      <c r="E972" s="23"/>
      <c r="F972" s="23"/>
      <c r="G972" s="22"/>
      <c r="H972" s="22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2:32" ht="14.25" x14ac:dyDescent="0.2">
      <c r="B973" s="93"/>
      <c r="C973" s="22"/>
      <c r="D973" s="22"/>
      <c r="E973" s="23"/>
      <c r="F973" s="23"/>
      <c r="G973" s="22"/>
      <c r="H973" s="22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2:32" ht="14.25" x14ac:dyDescent="0.2">
      <c r="B974" s="93"/>
      <c r="C974" s="22"/>
      <c r="D974" s="22"/>
      <c r="E974" s="23"/>
      <c r="F974" s="23"/>
      <c r="G974" s="22"/>
      <c r="H974" s="22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2:32" ht="14.25" x14ac:dyDescent="0.2">
      <c r="B975" s="93"/>
      <c r="C975" s="22"/>
      <c r="D975" s="22"/>
      <c r="E975" s="23"/>
      <c r="F975" s="23"/>
      <c r="G975" s="22"/>
      <c r="H975" s="22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2:32" ht="14.25" x14ac:dyDescent="0.2">
      <c r="B976" s="93"/>
      <c r="C976" s="22"/>
      <c r="D976" s="22"/>
      <c r="E976" s="23"/>
      <c r="F976" s="23"/>
      <c r="G976" s="22"/>
      <c r="H976" s="22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2:32" ht="14.25" x14ac:dyDescent="0.2">
      <c r="B977" s="93"/>
      <c r="C977" s="22"/>
      <c r="D977" s="22"/>
      <c r="E977" s="23"/>
      <c r="F977" s="23"/>
      <c r="G977" s="22"/>
      <c r="H977" s="22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2:32" ht="14.25" x14ac:dyDescent="0.2">
      <c r="B978" s="93"/>
      <c r="C978" s="22"/>
      <c r="D978" s="22"/>
      <c r="E978" s="23"/>
      <c r="F978" s="23"/>
      <c r="G978" s="22"/>
      <c r="H978" s="22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2:32" ht="14.25" x14ac:dyDescent="0.2">
      <c r="B979" s="93"/>
      <c r="C979" s="22"/>
      <c r="D979" s="22"/>
      <c r="E979" s="23"/>
      <c r="F979" s="23"/>
      <c r="G979" s="22"/>
      <c r="H979" s="22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2:32" ht="14.25" x14ac:dyDescent="0.2">
      <c r="B980" s="93"/>
      <c r="C980" s="22"/>
      <c r="D980" s="22"/>
      <c r="E980" s="23"/>
      <c r="F980" s="23"/>
      <c r="G980" s="22"/>
      <c r="H980" s="22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2:32" ht="14.25" x14ac:dyDescent="0.2">
      <c r="B981" s="93"/>
      <c r="C981" s="22"/>
      <c r="D981" s="22"/>
      <c r="E981" s="23"/>
      <c r="F981" s="23"/>
      <c r="G981" s="22"/>
      <c r="H981" s="22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2:32" ht="14.25" x14ac:dyDescent="0.2">
      <c r="B982" s="93"/>
      <c r="C982" s="22"/>
      <c r="D982" s="22"/>
      <c r="E982" s="23"/>
      <c r="F982" s="23"/>
      <c r="G982" s="22"/>
      <c r="H982" s="22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2:32" ht="14.25" x14ac:dyDescent="0.2">
      <c r="B983" s="93"/>
      <c r="C983" s="22"/>
      <c r="D983" s="22"/>
      <c r="E983" s="23"/>
      <c r="F983" s="23"/>
      <c r="G983" s="22"/>
      <c r="H983" s="22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2:32" ht="14.25" x14ac:dyDescent="0.2">
      <c r="B984" s="93"/>
      <c r="C984" s="22"/>
      <c r="D984" s="22"/>
      <c r="E984" s="23"/>
      <c r="F984" s="23"/>
      <c r="G984" s="22"/>
      <c r="H984" s="22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2:32" ht="14.25" x14ac:dyDescent="0.2">
      <c r="B985" s="93"/>
      <c r="C985" s="22"/>
      <c r="D985" s="22"/>
      <c r="E985" s="23"/>
      <c r="F985" s="23"/>
      <c r="G985" s="22"/>
      <c r="H985" s="22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2:32" ht="14.25" x14ac:dyDescent="0.2">
      <c r="B986" s="93"/>
      <c r="C986" s="22"/>
      <c r="D986" s="22"/>
      <c r="E986" s="23"/>
      <c r="F986" s="23"/>
      <c r="G986" s="22"/>
      <c r="H986" s="22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2:32" ht="14.25" x14ac:dyDescent="0.2">
      <c r="B987" s="93"/>
      <c r="C987" s="22"/>
      <c r="D987" s="22"/>
      <c r="E987" s="23"/>
      <c r="F987" s="23"/>
      <c r="G987" s="22"/>
      <c r="H987" s="22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2:32" ht="14.25" x14ac:dyDescent="0.2">
      <c r="B988" s="93"/>
      <c r="C988" s="22"/>
      <c r="D988" s="22"/>
      <c r="E988" s="23"/>
      <c r="F988" s="23"/>
      <c r="G988" s="22"/>
      <c r="H988" s="22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2:32" ht="14.25" x14ac:dyDescent="0.2">
      <c r="B989" s="93"/>
      <c r="C989" s="22"/>
      <c r="D989" s="22"/>
      <c r="E989" s="23"/>
      <c r="F989" s="23"/>
      <c r="G989" s="22"/>
      <c r="H989" s="22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2:32" ht="14.25" x14ac:dyDescent="0.2">
      <c r="B990" s="93"/>
      <c r="C990" s="22"/>
      <c r="D990" s="22"/>
      <c r="E990" s="23"/>
      <c r="F990" s="23"/>
      <c r="G990" s="22"/>
      <c r="H990" s="22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2:32" ht="14.25" x14ac:dyDescent="0.2">
      <c r="B991" s="93"/>
      <c r="C991" s="22"/>
      <c r="D991" s="22"/>
      <c r="E991" s="23"/>
      <c r="F991" s="23"/>
      <c r="G991" s="22"/>
      <c r="H991" s="22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2:32" ht="14.25" x14ac:dyDescent="0.2">
      <c r="B992" s="93"/>
      <c r="C992" s="22"/>
      <c r="D992" s="22"/>
      <c r="E992" s="23"/>
      <c r="F992" s="23"/>
      <c r="G992" s="22"/>
      <c r="H992" s="22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2:32" ht="14.25" x14ac:dyDescent="0.2">
      <c r="B993" s="93"/>
      <c r="C993" s="22"/>
      <c r="D993" s="22"/>
      <c r="E993" s="23"/>
      <c r="F993" s="23"/>
      <c r="G993" s="22"/>
      <c r="H993" s="22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2:32" ht="14.25" x14ac:dyDescent="0.2">
      <c r="B994" s="93"/>
      <c r="C994" s="22"/>
      <c r="D994" s="22"/>
      <c r="E994" s="23"/>
      <c r="F994" s="23"/>
      <c r="G994" s="22"/>
      <c r="H994" s="22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2:32" ht="14.25" x14ac:dyDescent="0.2">
      <c r="B995" s="93"/>
      <c r="C995" s="22"/>
      <c r="D995" s="22"/>
      <c r="E995" s="23"/>
      <c r="F995" s="23"/>
      <c r="G995" s="22"/>
      <c r="H995" s="22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2:32" ht="14.25" x14ac:dyDescent="0.2">
      <c r="B996" s="93"/>
      <c r="C996" s="22"/>
      <c r="D996" s="22"/>
      <c r="E996" s="23"/>
      <c r="F996" s="23"/>
      <c r="G996" s="22"/>
      <c r="H996" s="22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2:32" ht="14.25" x14ac:dyDescent="0.2">
      <c r="B997" s="93"/>
      <c r="C997" s="22"/>
      <c r="D997" s="22"/>
      <c r="E997" s="23"/>
      <c r="F997" s="23"/>
      <c r="G997" s="22"/>
      <c r="H997" s="22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2:32" ht="14.25" x14ac:dyDescent="0.2">
      <c r="B998" s="93"/>
      <c r="C998" s="22"/>
      <c r="D998" s="22"/>
      <c r="E998" s="23"/>
      <c r="F998" s="23"/>
      <c r="G998" s="22"/>
      <c r="H998" s="22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2:32" ht="14.25" x14ac:dyDescent="0.2">
      <c r="B999" s="93"/>
      <c r="C999" s="22"/>
      <c r="D999" s="22"/>
      <c r="E999" s="23"/>
      <c r="F999" s="23"/>
      <c r="G999" s="22"/>
      <c r="H999" s="22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2:32" ht="14.25" x14ac:dyDescent="0.2">
      <c r="B1000" s="93"/>
      <c r="C1000" s="22"/>
      <c r="D1000" s="22"/>
      <c r="E1000" s="23"/>
      <c r="F1000" s="23"/>
      <c r="G1000" s="22"/>
      <c r="H1000" s="22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2:32" ht="14.25" x14ac:dyDescent="0.2">
      <c r="B1001" s="93"/>
      <c r="C1001" s="22"/>
      <c r="D1001" s="22"/>
      <c r="E1001" s="23"/>
      <c r="F1001" s="23"/>
      <c r="G1001" s="22"/>
      <c r="H1001" s="22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2:32" ht="14.25" x14ac:dyDescent="0.2">
      <c r="B1002" s="93"/>
      <c r="C1002" s="22"/>
      <c r="D1002" s="22"/>
      <c r="E1002" s="23"/>
      <c r="F1002" s="23"/>
      <c r="G1002" s="22"/>
      <c r="H1002" s="22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2:32" ht="14.25" x14ac:dyDescent="0.2">
      <c r="B1003" s="93"/>
      <c r="C1003" s="22"/>
      <c r="D1003" s="22"/>
      <c r="E1003" s="23"/>
      <c r="F1003" s="23"/>
      <c r="G1003" s="22"/>
      <c r="H1003" s="22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2:32" ht="14.25" x14ac:dyDescent="0.2">
      <c r="B1004" s="93"/>
      <c r="C1004" s="22"/>
      <c r="D1004" s="22"/>
      <c r="E1004" s="23"/>
      <c r="F1004" s="23"/>
      <c r="G1004" s="22"/>
      <c r="H1004" s="22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2:32" ht="14.25" x14ac:dyDescent="0.2">
      <c r="B1005" s="93"/>
      <c r="C1005" s="22"/>
      <c r="D1005" s="22"/>
      <c r="E1005" s="23"/>
      <c r="F1005" s="23"/>
      <c r="G1005" s="22"/>
      <c r="H1005" s="22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  <row r="1006" spans="2:32" ht="14.25" x14ac:dyDescent="0.2">
      <c r="B1006" s="93"/>
      <c r="C1006" s="22"/>
      <c r="D1006" s="22"/>
      <c r="E1006" s="23"/>
      <c r="F1006" s="23"/>
      <c r="G1006" s="22"/>
      <c r="H1006" s="22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</row>
    <row r="1007" spans="2:32" ht="14.25" x14ac:dyDescent="0.2">
      <c r="B1007" s="93"/>
      <c r="C1007" s="22"/>
      <c r="D1007" s="22"/>
      <c r="E1007" s="23"/>
      <c r="F1007" s="23"/>
      <c r="G1007" s="22"/>
      <c r="H1007" s="22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</row>
    <row r="1008" spans="2:32" ht="14.25" x14ac:dyDescent="0.2">
      <c r="B1008" s="93"/>
      <c r="C1008" s="22"/>
      <c r="D1008" s="22"/>
      <c r="E1008" s="23"/>
      <c r="F1008" s="23"/>
      <c r="G1008" s="22"/>
      <c r="H1008" s="22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</row>
    <row r="1009" spans="2:32" ht="14.25" x14ac:dyDescent="0.2">
      <c r="B1009" s="93"/>
      <c r="C1009" s="22"/>
      <c r="D1009" s="22"/>
      <c r="E1009" s="23"/>
      <c r="F1009" s="23"/>
      <c r="G1009" s="22"/>
      <c r="H1009" s="22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</row>
    <row r="1010" spans="2:32" ht="14.25" x14ac:dyDescent="0.2">
      <c r="B1010" s="93"/>
      <c r="C1010" s="22"/>
      <c r="D1010" s="22"/>
      <c r="E1010" s="23"/>
      <c r="F1010" s="23"/>
      <c r="G1010" s="22"/>
      <c r="H1010" s="22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</row>
    <row r="1011" spans="2:32" ht="14.25" x14ac:dyDescent="0.2">
      <c r="B1011" s="93"/>
      <c r="C1011" s="22"/>
      <c r="D1011" s="22"/>
      <c r="E1011" s="23"/>
      <c r="F1011" s="23"/>
      <c r="G1011" s="22"/>
      <c r="H1011" s="22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</row>
    <row r="1012" spans="2:32" ht="14.25" x14ac:dyDescent="0.2">
      <c r="B1012" s="93"/>
      <c r="C1012" s="22"/>
      <c r="D1012" s="22"/>
      <c r="E1012" s="23"/>
      <c r="F1012" s="23"/>
      <c r="G1012" s="22"/>
      <c r="H1012" s="22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</row>
    <row r="1013" spans="2:32" ht="14.25" x14ac:dyDescent="0.2">
      <c r="B1013" s="93"/>
      <c r="C1013" s="22"/>
      <c r="D1013" s="22"/>
      <c r="E1013" s="23"/>
      <c r="F1013" s="23"/>
      <c r="G1013" s="22"/>
      <c r="H1013" s="22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</row>
    <row r="1014" spans="2:32" ht="14.25" x14ac:dyDescent="0.2">
      <c r="B1014" s="93"/>
      <c r="C1014" s="22"/>
      <c r="D1014" s="22"/>
      <c r="E1014" s="23"/>
      <c r="F1014" s="23"/>
      <c r="G1014" s="22"/>
      <c r="H1014" s="22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</row>
    <row r="1015" spans="2:32" ht="14.25" x14ac:dyDescent="0.2">
      <c r="B1015" s="93"/>
      <c r="C1015" s="22"/>
      <c r="D1015" s="22"/>
      <c r="E1015" s="23"/>
      <c r="F1015" s="23"/>
      <c r="G1015" s="22"/>
      <c r="H1015" s="22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</row>
    <row r="1016" spans="2:32" ht="14.25" x14ac:dyDescent="0.2">
      <c r="B1016" s="93"/>
      <c r="C1016" s="22"/>
      <c r="D1016" s="22"/>
      <c r="E1016" s="23"/>
      <c r="F1016" s="23"/>
      <c r="G1016" s="22"/>
      <c r="H1016" s="22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</row>
    <row r="1017" spans="2:32" ht="14.25" x14ac:dyDescent="0.2">
      <c r="B1017" s="93"/>
      <c r="C1017" s="22"/>
      <c r="D1017" s="22"/>
      <c r="E1017" s="23"/>
      <c r="F1017" s="23"/>
      <c r="G1017" s="22"/>
      <c r="H1017" s="22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</row>
    <row r="1018" spans="2:32" ht="14.25" x14ac:dyDescent="0.2">
      <c r="B1018" s="93"/>
      <c r="C1018" s="22"/>
      <c r="D1018" s="22"/>
      <c r="E1018" s="23"/>
      <c r="F1018" s="23"/>
      <c r="G1018" s="22"/>
      <c r="H1018" s="22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</row>
    <row r="1019" spans="2:32" ht="14.25" x14ac:dyDescent="0.2">
      <c r="B1019" s="93"/>
      <c r="C1019" s="22"/>
      <c r="D1019" s="22"/>
      <c r="E1019" s="23"/>
      <c r="F1019" s="23"/>
      <c r="G1019" s="22"/>
      <c r="H1019" s="22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</row>
    <row r="1020" spans="2:32" ht="14.25" x14ac:dyDescent="0.2">
      <c r="B1020" s="93"/>
      <c r="C1020" s="22"/>
      <c r="D1020" s="22"/>
      <c r="E1020" s="23"/>
      <c r="F1020" s="23"/>
      <c r="G1020" s="22"/>
      <c r="H1020" s="22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</row>
    <row r="1021" spans="2:32" ht="14.25" x14ac:dyDescent="0.2">
      <c r="B1021" s="93"/>
      <c r="C1021" s="22"/>
      <c r="D1021" s="22"/>
      <c r="E1021" s="23"/>
      <c r="F1021" s="23"/>
      <c r="G1021" s="22"/>
      <c r="H1021" s="22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</row>
    <row r="1022" spans="2:32" ht="14.25" x14ac:dyDescent="0.2">
      <c r="B1022" s="93"/>
      <c r="C1022" s="22"/>
      <c r="D1022" s="22"/>
      <c r="E1022" s="23"/>
      <c r="F1022" s="23"/>
      <c r="G1022" s="22"/>
      <c r="H1022" s="22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</row>
    <row r="1023" spans="2:32" ht="14.25" x14ac:dyDescent="0.2">
      <c r="B1023" s="93"/>
      <c r="C1023" s="22"/>
      <c r="D1023" s="22"/>
      <c r="E1023" s="23"/>
      <c r="F1023" s="23"/>
      <c r="G1023" s="22"/>
      <c r="H1023" s="22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</row>
    <row r="1024" spans="2:32" ht="14.25" x14ac:dyDescent="0.2">
      <c r="B1024" s="93"/>
      <c r="C1024" s="22"/>
      <c r="D1024" s="22"/>
      <c r="E1024" s="23"/>
      <c r="F1024" s="23"/>
      <c r="G1024" s="22"/>
      <c r="H1024" s="22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</row>
    <row r="1025" spans="2:32" ht="14.25" x14ac:dyDescent="0.2">
      <c r="B1025" s="93"/>
      <c r="C1025" s="22"/>
      <c r="D1025" s="22"/>
      <c r="E1025" s="23"/>
      <c r="F1025" s="23"/>
      <c r="G1025" s="22"/>
      <c r="H1025" s="22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</row>
    <row r="1026" spans="2:32" ht="14.25" x14ac:dyDescent="0.2">
      <c r="B1026" s="93"/>
      <c r="C1026" s="22"/>
      <c r="D1026" s="22"/>
      <c r="E1026" s="23"/>
      <c r="F1026" s="23"/>
      <c r="G1026" s="22"/>
      <c r="H1026" s="22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</row>
    <row r="1027" spans="2:32" ht="14.25" x14ac:dyDescent="0.2">
      <c r="B1027" s="93"/>
      <c r="C1027" s="22"/>
      <c r="D1027" s="22"/>
      <c r="E1027" s="23"/>
      <c r="F1027" s="23"/>
      <c r="G1027" s="22"/>
      <c r="H1027" s="22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</row>
    <row r="1028" spans="2:32" ht="14.25" x14ac:dyDescent="0.2">
      <c r="B1028" s="93"/>
      <c r="C1028" s="22"/>
      <c r="D1028" s="22"/>
      <c r="E1028" s="23"/>
      <c r="F1028" s="23"/>
      <c r="G1028" s="22"/>
      <c r="H1028" s="22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</row>
    <row r="1029" spans="2:32" ht="14.25" x14ac:dyDescent="0.2">
      <c r="B1029" s="93"/>
      <c r="C1029" s="22"/>
      <c r="D1029" s="22"/>
      <c r="E1029" s="23"/>
      <c r="F1029" s="23"/>
      <c r="G1029" s="22"/>
      <c r="H1029" s="22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</row>
    <row r="1030" spans="2:32" ht="14.25" x14ac:dyDescent="0.2">
      <c r="B1030" s="93"/>
      <c r="C1030" s="22"/>
      <c r="D1030" s="22"/>
      <c r="E1030" s="23"/>
      <c r="F1030" s="23"/>
      <c r="G1030" s="22"/>
      <c r="H1030" s="22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</row>
    <row r="1031" spans="2:32" ht="14.25" x14ac:dyDescent="0.2">
      <c r="B1031" s="93"/>
      <c r="C1031" s="22"/>
      <c r="D1031" s="22"/>
      <c r="E1031" s="23"/>
      <c r="F1031" s="23"/>
      <c r="G1031" s="22"/>
      <c r="H1031" s="22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</row>
    <row r="1032" spans="2:32" ht="14.25" x14ac:dyDescent="0.2">
      <c r="B1032" s="93"/>
      <c r="C1032" s="22"/>
      <c r="D1032" s="22"/>
      <c r="E1032" s="23"/>
      <c r="F1032" s="23"/>
      <c r="G1032" s="22"/>
      <c r="H1032" s="22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</row>
    <row r="1033" spans="2:32" ht="14.25" x14ac:dyDescent="0.2">
      <c r="B1033" s="93"/>
      <c r="C1033" s="22"/>
      <c r="D1033" s="22"/>
      <c r="E1033" s="23"/>
      <c r="F1033" s="23"/>
      <c r="G1033" s="22"/>
      <c r="H1033" s="22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</row>
    <row r="1034" spans="2:32" ht="14.25" x14ac:dyDescent="0.2">
      <c r="B1034" s="93"/>
      <c r="C1034" s="22"/>
      <c r="D1034" s="22"/>
      <c r="E1034" s="23"/>
      <c r="F1034" s="23"/>
      <c r="G1034" s="22"/>
      <c r="H1034" s="22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</row>
    <row r="1035" spans="2:32" ht="14.25" x14ac:dyDescent="0.2">
      <c r="B1035" s="93"/>
      <c r="C1035" s="22"/>
      <c r="D1035" s="22"/>
      <c r="E1035" s="23"/>
      <c r="F1035" s="23"/>
      <c r="G1035" s="22"/>
      <c r="H1035" s="22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</row>
    <row r="1036" spans="2:32" ht="14.25" x14ac:dyDescent="0.2">
      <c r="B1036" s="93"/>
      <c r="C1036" s="22"/>
      <c r="D1036" s="22"/>
      <c r="E1036" s="23"/>
      <c r="F1036" s="23"/>
      <c r="G1036" s="22"/>
      <c r="H1036" s="22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</row>
    <row r="1037" spans="2:32" ht="14.25" x14ac:dyDescent="0.2">
      <c r="B1037" s="93"/>
      <c r="C1037" s="22"/>
      <c r="D1037" s="22"/>
      <c r="E1037" s="23"/>
      <c r="F1037" s="23"/>
      <c r="G1037" s="22"/>
      <c r="H1037" s="22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</row>
    <row r="1038" spans="2:32" ht="14.25" x14ac:dyDescent="0.2">
      <c r="B1038" s="93"/>
      <c r="C1038" s="22"/>
      <c r="D1038" s="22"/>
      <c r="E1038" s="23"/>
      <c r="F1038" s="23"/>
      <c r="G1038" s="22"/>
      <c r="H1038" s="22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</row>
    <row r="1039" spans="2:32" ht="14.25" x14ac:dyDescent="0.2">
      <c r="B1039" s="93"/>
      <c r="C1039" s="22"/>
      <c r="D1039" s="22"/>
      <c r="E1039" s="23"/>
      <c r="F1039" s="23"/>
      <c r="G1039" s="22"/>
      <c r="H1039" s="22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</row>
    <row r="1040" spans="2:32" ht="14.25" x14ac:dyDescent="0.2">
      <c r="B1040" s="93"/>
      <c r="C1040" s="22"/>
      <c r="D1040" s="22"/>
      <c r="E1040" s="23"/>
      <c r="F1040" s="23"/>
      <c r="G1040" s="22"/>
      <c r="H1040" s="22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</row>
    <row r="1041" spans="2:32" ht="14.25" x14ac:dyDescent="0.2">
      <c r="B1041" s="93"/>
      <c r="C1041" s="22"/>
      <c r="D1041" s="22"/>
      <c r="E1041" s="23"/>
      <c r="F1041" s="23"/>
      <c r="G1041" s="22"/>
      <c r="H1041" s="22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</row>
    <row r="1042" spans="2:32" ht="14.25" x14ac:dyDescent="0.2">
      <c r="B1042" s="93"/>
      <c r="C1042" s="22"/>
      <c r="D1042" s="22"/>
      <c r="E1042" s="23"/>
      <c r="F1042" s="23"/>
      <c r="G1042" s="22"/>
      <c r="H1042" s="22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</row>
    <row r="1043" spans="2:32" ht="14.25" x14ac:dyDescent="0.2">
      <c r="B1043" s="93"/>
      <c r="C1043" s="22"/>
      <c r="D1043" s="22"/>
      <c r="E1043" s="23"/>
      <c r="F1043" s="23"/>
      <c r="G1043" s="22"/>
      <c r="H1043" s="22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</row>
    <row r="1044" spans="2:32" ht="14.25" x14ac:dyDescent="0.2">
      <c r="B1044" s="93"/>
      <c r="C1044" s="22"/>
      <c r="D1044" s="22"/>
      <c r="E1044" s="23"/>
      <c r="F1044" s="23"/>
      <c r="G1044" s="22"/>
      <c r="H1044" s="22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</row>
    <row r="1045" spans="2:32" ht="14.25" x14ac:dyDescent="0.2">
      <c r="B1045" s="93"/>
      <c r="C1045" s="22"/>
      <c r="D1045" s="22"/>
      <c r="E1045" s="23"/>
      <c r="F1045" s="23"/>
      <c r="G1045" s="22"/>
      <c r="H1045" s="22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</row>
    <row r="1046" spans="2:32" ht="14.25" x14ac:dyDescent="0.2">
      <c r="B1046" s="93"/>
      <c r="C1046" s="22"/>
      <c r="D1046" s="22"/>
      <c r="E1046" s="23"/>
      <c r="F1046" s="23"/>
      <c r="G1046" s="22"/>
      <c r="H1046" s="22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</row>
    <row r="1047" spans="2:32" ht="14.25" x14ac:dyDescent="0.2">
      <c r="B1047" s="93"/>
      <c r="C1047" s="22"/>
      <c r="D1047" s="22"/>
      <c r="E1047" s="23"/>
      <c r="F1047" s="23"/>
      <c r="G1047" s="22"/>
      <c r="H1047" s="22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</row>
    <row r="1048" spans="2:32" ht="14.25" x14ac:dyDescent="0.2">
      <c r="B1048" s="93"/>
      <c r="C1048" s="22"/>
      <c r="D1048" s="22"/>
      <c r="E1048" s="23"/>
      <c r="F1048" s="23"/>
      <c r="G1048" s="22"/>
      <c r="H1048" s="22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</row>
    <row r="1049" spans="2:32" ht="14.25" x14ac:dyDescent="0.2">
      <c r="B1049" s="93"/>
      <c r="C1049" s="22"/>
      <c r="D1049" s="22"/>
      <c r="E1049" s="23"/>
      <c r="F1049" s="23"/>
      <c r="G1049" s="22"/>
      <c r="H1049" s="22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</row>
    <row r="1050" spans="2:32" ht="14.25" x14ac:dyDescent="0.2">
      <c r="B1050" s="93"/>
      <c r="C1050" s="22"/>
      <c r="D1050" s="22"/>
      <c r="E1050" s="23"/>
      <c r="F1050" s="23"/>
      <c r="G1050" s="22"/>
      <c r="H1050" s="22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</row>
    <row r="1051" spans="2:32" ht="14.25" x14ac:dyDescent="0.2">
      <c r="B1051" s="93"/>
      <c r="C1051" s="22"/>
      <c r="D1051" s="22"/>
      <c r="E1051" s="23"/>
      <c r="F1051" s="23"/>
      <c r="G1051" s="22"/>
      <c r="H1051" s="22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</row>
    <row r="1052" spans="2:32" ht="14.25" x14ac:dyDescent="0.2">
      <c r="B1052" s="93"/>
      <c r="C1052" s="22"/>
      <c r="D1052" s="22"/>
      <c r="E1052" s="23"/>
      <c r="F1052" s="23"/>
      <c r="G1052" s="22"/>
      <c r="H1052" s="22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</row>
    <row r="1053" spans="2:32" ht="14.25" x14ac:dyDescent="0.2">
      <c r="B1053" s="93"/>
      <c r="C1053" s="22"/>
      <c r="D1053" s="22"/>
      <c r="E1053" s="23"/>
      <c r="F1053" s="23"/>
      <c r="G1053" s="22"/>
      <c r="H1053" s="22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</row>
    <row r="1054" spans="2:32" ht="14.25" x14ac:dyDescent="0.2">
      <c r="B1054" s="93"/>
      <c r="C1054" s="22"/>
      <c r="D1054" s="22"/>
      <c r="E1054" s="23"/>
      <c r="F1054" s="23"/>
      <c r="G1054" s="22"/>
      <c r="H1054" s="22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</row>
    <row r="1055" spans="2:32" ht="14.25" x14ac:dyDescent="0.2">
      <c r="B1055" s="93"/>
      <c r="C1055" s="22"/>
      <c r="D1055" s="22"/>
      <c r="E1055" s="23"/>
      <c r="F1055" s="23"/>
      <c r="G1055" s="22"/>
      <c r="H1055" s="22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</row>
    <row r="1056" spans="2:32" ht="14.25" x14ac:dyDescent="0.2">
      <c r="B1056" s="93"/>
      <c r="C1056" s="22"/>
      <c r="D1056" s="22"/>
      <c r="E1056" s="23"/>
      <c r="F1056" s="23"/>
      <c r="G1056" s="22"/>
      <c r="H1056" s="22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</row>
    <row r="1057" spans="2:32" ht="14.25" x14ac:dyDescent="0.2">
      <c r="B1057" s="93"/>
      <c r="C1057" s="22"/>
      <c r="D1057" s="22"/>
      <c r="E1057" s="23"/>
      <c r="F1057" s="23"/>
      <c r="G1057" s="22"/>
      <c r="H1057" s="22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</row>
    <row r="1058" spans="2:32" ht="14.25" x14ac:dyDescent="0.2">
      <c r="B1058" s="93"/>
      <c r="C1058" s="22"/>
      <c r="D1058" s="22"/>
      <c r="E1058" s="23"/>
      <c r="F1058" s="23"/>
      <c r="G1058" s="22"/>
      <c r="H1058" s="22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</row>
    <row r="1059" spans="2:32" ht="14.25" x14ac:dyDescent="0.2">
      <c r="B1059" s="93"/>
      <c r="C1059" s="22"/>
      <c r="D1059" s="22"/>
      <c r="E1059" s="23"/>
      <c r="F1059" s="23"/>
      <c r="G1059" s="22"/>
      <c r="H1059" s="22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</row>
    <row r="1060" spans="2:32" ht="14.25" x14ac:dyDescent="0.2">
      <c r="B1060" s="93"/>
      <c r="C1060" s="22"/>
      <c r="D1060" s="22"/>
      <c r="E1060" s="23"/>
      <c r="F1060" s="23"/>
      <c r="G1060" s="22"/>
      <c r="H1060" s="22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</row>
    <row r="1061" spans="2:32" ht="14.25" x14ac:dyDescent="0.2">
      <c r="B1061" s="93"/>
      <c r="C1061" s="22"/>
      <c r="D1061" s="22"/>
      <c r="E1061" s="23"/>
      <c r="F1061" s="23"/>
      <c r="G1061" s="22"/>
      <c r="H1061" s="22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</row>
    <row r="1062" spans="2:32" ht="14.25" x14ac:dyDescent="0.2">
      <c r="B1062" s="93"/>
      <c r="C1062" s="22"/>
      <c r="D1062" s="22"/>
      <c r="E1062" s="23"/>
      <c r="F1062" s="23"/>
      <c r="G1062" s="22"/>
      <c r="H1062" s="22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</row>
    <row r="1063" spans="2:32" ht="14.25" x14ac:dyDescent="0.2">
      <c r="B1063" s="93"/>
      <c r="C1063" s="22"/>
      <c r="D1063" s="22"/>
      <c r="E1063" s="23"/>
      <c r="F1063" s="23"/>
      <c r="G1063" s="22"/>
      <c r="H1063" s="22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</row>
    <row r="1064" spans="2:32" ht="14.25" x14ac:dyDescent="0.2">
      <c r="B1064" s="93"/>
      <c r="C1064" s="22"/>
      <c r="D1064" s="22"/>
      <c r="E1064" s="23"/>
      <c r="F1064" s="23"/>
      <c r="G1064" s="22"/>
      <c r="H1064" s="22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</row>
    <row r="1065" spans="2:32" ht="14.25" x14ac:dyDescent="0.2">
      <c r="B1065" s="93"/>
      <c r="C1065" s="22"/>
      <c r="D1065" s="22"/>
      <c r="E1065" s="23"/>
      <c r="F1065" s="23"/>
      <c r="G1065" s="22"/>
      <c r="H1065" s="22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</row>
    <row r="1066" spans="2:32" ht="14.25" x14ac:dyDescent="0.2">
      <c r="B1066" s="93"/>
      <c r="C1066" s="22"/>
      <c r="D1066" s="22"/>
      <c r="E1066" s="23"/>
      <c r="F1066" s="23"/>
      <c r="G1066" s="22"/>
      <c r="H1066" s="22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</row>
    <row r="1067" spans="2:32" ht="14.25" x14ac:dyDescent="0.2">
      <c r="B1067" s="93"/>
      <c r="C1067" s="22"/>
      <c r="D1067" s="22"/>
      <c r="E1067" s="23"/>
      <c r="F1067" s="23"/>
      <c r="G1067" s="22"/>
      <c r="H1067" s="22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</row>
    <row r="1068" spans="2:32" ht="14.25" x14ac:dyDescent="0.2">
      <c r="B1068" s="93"/>
      <c r="C1068" s="22"/>
      <c r="D1068" s="22"/>
      <c r="E1068" s="23"/>
      <c r="F1068" s="23"/>
      <c r="G1068" s="22"/>
      <c r="H1068" s="22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</row>
    <row r="1069" spans="2:32" ht="14.25" x14ac:dyDescent="0.2">
      <c r="B1069" s="93"/>
      <c r="C1069" s="22"/>
      <c r="D1069" s="22"/>
      <c r="E1069" s="23"/>
      <c r="F1069" s="23"/>
      <c r="G1069" s="22"/>
      <c r="H1069" s="22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</row>
    <row r="1070" spans="2:32" ht="14.25" x14ac:dyDescent="0.2">
      <c r="B1070" s="93"/>
      <c r="C1070" s="22"/>
      <c r="D1070" s="22"/>
      <c r="E1070" s="23"/>
      <c r="F1070" s="23"/>
      <c r="G1070" s="22"/>
      <c r="H1070" s="22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</row>
    <row r="1071" spans="2:32" ht="14.25" x14ac:dyDescent="0.2">
      <c r="B1071" s="93"/>
      <c r="C1071" s="22"/>
      <c r="D1071" s="22"/>
      <c r="E1071" s="23"/>
      <c r="F1071" s="23"/>
      <c r="G1071" s="22"/>
      <c r="H1071" s="22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</row>
    <row r="1072" spans="2:32" ht="14.25" x14ac:dyDescent="0.2">
      <c r="B1072" s="93"/>
      <c r="C1072" s="22"/>
      <c r="D1072" s="22"/>
      <c r="E1072" s="23"/>
      <c r="F1072" s="23"/>
      <c r="G1072" s="22"/>
      <c r="H1072" s="22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</row>
    <row r="1073" spans="2:32" ht="14.25" x14ac:dyDescent="0.2">
      <c r="B1073" s="93"/>
      <c r="C1073" s="22"/>
      <c r="D1073" s="22"/>
      <c r="E1073" s="23"/>
      <c r="F1073" s="23"/>
      <c r="G1073" s="22"/>
      <c r="H1073" s="22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</row>
    <row r="1074" spans="2:32" ht="14.25" x14ac:dyDescent="0.2">
      <c r="B1074" s="93"/>
      <c r="C1074" s="22"/>
      <c r="D1074" s="22"/>
      <c r="E1074" s="23"/>
      <c r="F1074" s="23"/>
      <c r="G1074" s="22"/>
      <c r="H1074" s="22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</row>
    <row r="1075" spans="2:32" ht="14.25" x14ac:dyDescent="0.2">
      <c r="B1075" s="93"/>
      <c r="C1075" s="22"/>
      <c r="D1075" s="22"/>
      <c r="E1075" s="23"/>
      <c r="F1075" s="23"/>
      <c r="G1075" s="22"/>
      <c r="H1075" s="22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</row>
    <row r="1076" spans="2:32" ht="14.25" x14ac:dyDescent="0.2">
      <c r="B1076" s="93"/>
      <c r="C1076" s="22"/>
      <c r="D1076" s="22"/>
      <c r="E1076" s="23"/>
      <c r="F1076" s="23"/>
      <c r="G1076" s="22"/>
      <c r="H1076" s="22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</row>
    <row r="1077" spans="2:32" ht="14.25" x14ac:dyDescent="0.2">
      <c r="B1077" s="93"/>
      <c r="C1077" s="22"/>
      <c r="D1077" s="22"/>
      <c r="E1077" s="23"/>
      <c r="F1077" s="23"/>
      <c r="G1077" s="22"/>
      <c r="H1077" s="22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</row>
    <row r="1078" spans="2:32" ht="14.25" x14ac:dyDescent="0.2">
      <c r="B1078" s="93"/>
      <c r="C1078" s="22"/>
      <c r="D1078" s="22"/>
      <c r="E1078" s="23"/>
      <c r="F1078" s="23"/>
      <c r="G1078" s="22"/>
      <c r="H1078" s="22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</row>
    <row r="1079" spans="2:32" ht="14.25" x14ac:dyDescent="0.2">
      <c r="B1079" s="93"/>
      <c r="C1079" s="22"/>
      <c r="D1079" s="22"/>
      <c r="E1079" s="23"/>
      <c r="F1079" s="23"/>
      <c r="G1079" s="22"/>
      <c r="H1079" s="22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</row>
    <row r="1080" spans="2:32" ht="14.25" x14ac:dyDescent="0.2">
      <c r="B1080" s="93"/>
      <c r="C1080" s="22"/>
      <c r="D1080" s="22"/>
      <c r="E1080" s="23"/>
      <c r="F1080" s="23"/>
      <c r="G1080" s="22"/>
      <c r="H1080" s="22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</row>
    <row r="1081" spans="2:32" ht="14.25" x14ac:dyDescent="0.2">
      <c r="B1081" s="93"/>
      <c r="C1081" s="22"/>
      <c r="D1081" s="22"/>
      <c r="E1081" s="23"/>
      <c r="F1081" s="23"/>
      <c r="G1081" s="22"/>
      <c r="H1081" s="22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</row>
    <row r="1082" spans="2:32" ht="14.25" x14ac:dyDescent="0.2">
      <c r="B1082" s="93"/>
      <c r="C1082" s="22"/>
      <c r="D1082" s="22"/>
      <c r="E1082" s="23"/>
      <c r="F1082" s="23"/>
      <c r="G1082" s="22"/>
      <c r="H1082" s="22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</row>
    <row r="1083" spans="2:32" ht="14.25" x14ac:dyDescent="0.2">
      <c r="B1083" s="93"/>
      <c r="C1083" s="22"/>
      <c r="D1083" s="22"/>
      <c r="E1083" s="23"/>
      <c r="F1083" s="23"/>
      <c r="G1083" s="22"/>
      <c r="H1083" s="22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</row>
    <row r="1084" spans="2:32" ht="14.25" x14ac:dyDescent="0.2">
      <c r="B1084" s="93"/>
      <c r="C1084" s="22"/>
      <c r="D1084" s="22"/>
      <c r="E1084" s="23"/>
      <c r="F1084" s="23"/>
      <c r="G1084" s="22"/>
      <c r="H1084" s="22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</row>
    <row r="1085" spans="2:32" ht="14.25" x14ac:dyDescent="0.2">
      <c r="B1085" s="93"/>
      <c r="C1085" s="22"/>
      <c r="D1085" s="22"/>
      <c r="E1085" s="23"/>
      <c r="F1085" s="23"/>
      <c r="G1085" s="22"/>
      <c r="H1085" s="22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</row>
    <row r="1086" spans="2:32" ht="14.25" x14ac:dyDescent="0.2">
      <c r="B1086" s="93"/>
      <c r="C1086" s="22"/>
      <c r="D1086" s="22"/>
      <c r="E1086" s="23"/>
      <c r="F1086" s="23"/>
      <c r="G1086" s="22"/>
      <c r="H1086" s="22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</row>
    <row r="1087" spans="2:32" ht="14.25" x14ac:dyDescent="0.2">
      <c r="B1087" s="93"/>
      <c r="C1087" s="22"/>
      <c r="D1087" s="22"/>
      <c r="E1087" s="23"/>
      <c r="F1087" s="23"/>
      <c r="G1087" s="22"/>
      <c r="H1087" s="22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</row>
    <row r="1088" spans="2:32" ht="14.25" x14ac:dyDescent="0.2">
      <c r="B1088" s="93"/>
      <c r="C1088" s="22"/>
      <c r="D1088" s="22"/>
      <c r="E1088" s="23"/>
      <c r="F1088" s="23"/>
      <c r="G1088" s="22"/>
      <c r="H1088" s="22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</row>
    <row r="1089" spans="2:32" ht="14.25" x14ac:dyDescent="0.2">
      <c r="B1089" s="93"/>
      <c r="C1089" s="22"/>
      <c r="D1089" s="22"/>
      <c r="E1089" s="23"/>
      <c r="F1089" s="23"/>
      <c r="G1089" s="22"/>
      <c r="H1089" s="22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</row>
    <row r="1090" spans="2:32" ht="14.25" x14ac:dyDescent="0.2">
      <c r="B1090" s="93"/>
      <c r="C1090" s="22"/>
      <c r="D1090" s="22"/>
      <c r="E1090" s="23"/>
      <c r="F1090" s="23"/>
      <c r="G1090" s="22"/>
      <c r="H1090" s="22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</row>
    <row r="1091" spans="2:32" ht="14.25" x14ac:dyDescent="0.2">
      <c r="B1091" s="93"/>
      <c r="C1091" s="22"/>
      <c r="D1091" s="22"/>
      <c r="E1091" s="23"/>
      <c r="F1091" s="23"/>
      <c r="G1091" s="22"/>
      <c r="H1091" s="22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</row>
    <row r="1092" spans="2:32" ht="14.25" x14ac:dyDescent="0.2">
      <c r="B1092" s="93"/>
      <c r="C1092" s="22"/>
      <c r="D1092" s="22"/>
      <c r="E1092" s="23"/>
      <c r="F1092" s="23"/>
      <c r="G1092" s="22"/>
      <c r="H1092" s="22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</row>
    <row r="1093" spans="2:32" ht="14.25" x14ac:dyDescent="0.2">
      <c r="B1093" s="93"/>
      <c r="C1093" s="22"/>
      <c r="D1093" s="22"/>
      <c r="E1093" s="23"/>
      <c r="F1093" s="23"/>
      <c r="G1093" s="22"/>
      <c r="H1093" s="22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</row>
    <row r="1094" spans="2:32" ht="14.25" x14ac:dyDescent="0.2">
      <c r="B1094" s="93"/>
      <c r="C1094" s="22"/>
      <c r="D1094" s="22"/>
      <c r="E1094" s="23"/>
      <c r="F1094" s="23"/>
      <c r="G1094" s="22"/>
      <c r="H1094" s="22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</row>
    <row r="1095" spans="2:32" ht="14.25" x14ac:dyDescent="0.2">
      <c r="B1095" s="93"/>
      <c r="C1095" s="22"/>
      <c r="D1095" s="22"/>
      <c r="E1095" s="23"/>
      <c r="F1095" s="23"/>
      <c r="G1095" s="22"/>
      <c r="H1095" s="22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</row>
    <row r="1096" spans="2:32" ht="14.25" x14ac:dyDescent="0.2">
      <c r="B1096" s="93"/>
      <c r="C1096" s="22"/>
      <c r="D1096" s="22"/>
      <c r="E1096" s="23"/>
      <c r="F1096" s="23"/>
      <c r="G1096" s="22"/>
      <c r="H1096" s="22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</row>
    <row r="1097" spans="2:32" ht="14.25" x14ac:dyDescent="0.2">
      <c r="B1097" s="93"/>
      <c r="C1097" s="22"/>
      <c r="D1097" s="22"/>
      <c r="E1097" s="23"/>
      <c r="F1097" s="23"/>
      <c r="G1097" s="22"/>
      <c r="H1097" s="22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</row>
    <row r="1098" spans="2:32" ht="14.25" x14ac:dyDescent="0.2">
      <c r="B1098" s="93"/>
      <c r="C1098" s="22"/>
      <c r="D1098" s="22"/>
      <c r="E1098" s="23"/>
      <c r="F1098" s="23"/>
      <c r="G1098" s="22"/>
      <c r="H1098" s="22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</row>
    <row r="1099" spans="2:32" ht="14.25" x14ac:dyDescent="0.2">
      <c r="B1099" s="93"/>
      <c r="C1099" s="22"/>
      <c r="D1099" s="22"/>
      <c r="E1099" s="23"/>
      <c r="F1099" s="23"/>
      <c r="G1099" s="22"/>
      <c r="H1099" s="22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</row>
    <row r="1100" spans="2:32" ht="14.25" x14ac:dyDescent="0.2">
      <c r="B1100" s="93"/>
      <c r="C1100" s="22"/>
      <c r="D1100" s="22"/>
      <c r="E1100" s="23"/>
      <c r="F1100" s="23"/>
      <c r="G1100" s="22"/>
      <c r="H1100" s="22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</row>
    <row r="1101" spans="2:32" ht="14.25" x14ac:dyDescent="0.2">
      <c r="B1101" s="93"/>
      <c r="C1101" s="22"/>
      <c r="D1101" s="22"/>
      <c r="E1101" s="23"/>
      <c r="F1101" s="23"/>
      <c r="G1101" s="22"/>
      <c r="H1101" s="22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</row>
    <row r="1102" spans="2:32" ht="14.25" x14ac:dyDescent="0.2">
      <c r="B1102" s="93"/>
      <c r="C1102" s="22"/>
      <c r="D1102" s="22"/>
      <c r="E1102" s="23"/>
      <c r="F1102" s="23"/>
      <c r="G1102" s="22"/>
      <c r="H1102" s="22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</row>
    <row r="1103" spans="2:32" ht="14.25" x14ac:dyDescent="0.2">
      <c r="B1103" s="93"/>
      <c r="C1103" s="22"/>
      <c r="D1103" s="22"/>
      <c r="E1103" s="23"/>
      <c r="F1103" s="23"/>
      <c r="G1103" s="22"/>
      <c r="H1103" s="22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</row>
    <row r="1104" spans="2:32" ht="14.25" x14ac:dyDescent="0.2">
      <c r="B1104" s="93"/>
      <c r="C1104" s="22"/>
      <c r="D1104" s="22"/>
      <c r="E1104" s="23"/>
      <c r="F1104" s="23"/>
      <c r="G1104" s="22"/>
      <c r="H1104" s="22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</row>
    <row r="1105" spans="2:32" ht="14.25" x14ac:dyDescent="0.2">
      <c r="B1105" s="93"/>
      <c r="C1105" s="22"/>
      <c r="D1105" s="22"/>
      <c r="E1105" s="23"/>
      <c r="F1105" s="23"/>
      <c r="G1105" s="22"/>
      <c r="H1105" s="22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</row>
    <row r="1106" spans="2:32" ht="14.25" x14ac:dyDescent="0.2">
      <c r="B1106" s="93"/>
      <c r="C1106" s="22"/>
      <c r="D1106" s="22"/>
      <c r="E1106" s="23"/>
      <c r="F1106" s="23"/>
      <c r="G1106" s="22"/>
      <c r="H1106" s="22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</row>
    <row r="1107" spans="2:32" ht="14.25" x14ac:dyDescent="0.2">
      <c r="B1107" s="93"/>
      <c r="C1107" s="22"/>
      <c r="D1107" s="22"/>
      <c r="E1107" s="23"/>
      <c r="F1107" s="23"/>
      <c r="G1107" s="22"/>
      <c r="H1107" s="22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</row>
    <row r="1108" spans="2:32" ht="14.25" x14ac:dyDescent="0.2">
      <c r="B1108" s="93"/>
      <c r="C1108" s="22"/>
      <c r="D1108" s="22"/>
      <c r="E1108" s="23"/>
      <c r="F1108" s="23"/>
      <c r="G1108" s="22"/>
      <c r="H1108" s="22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</row>
    <row r="1109" spans="2:32" ht="14.25" x14ac:dyDescent="0.2">
      <c r="B1109" s="93"/>
      <c r="C1109" s="22"/>
      <c r="D1109" s="22"/>
      <c r="E1109" s="23"/>
      <c r="F1109" s="23"/>
      <c r="G1109" s="22"/>
      <c r="H1109" s="22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</row>
    <row r="1110" spans="2:32" ht="14.25" x14ac:dyDescent="0.2">
      <c r="B1110" s="93"/>
      <c r="C1110" s="22"/>
      <c r="D1110" s="22"/>
      <c r="E1110" s="23"/>
      <c r="F1110" s="23"/>
      <c r="G1110" s="22"/>
      <c r="H1110" s="22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</row>
    <row r="1111" spans="2:32" ht="14.25" x14ac:dyDescent="0.2">
      <c r="B1111" s="93"/>
      <c r="C1111" s="22"/>
      <c r="D1111" s="22"/>
      <c r="E1111" s="23"/>
      <c r="F1111" s="23"/>
      <c r="G1111" s="22"/>
      <c r="H1111" s="22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</row>
    <row r="1112" spans="2:32" ht="14.25" x14ac:dyDescent="0.2">
      <c r="B1112" s="93"/>
      <c r="C1112" s="22"/>
      <c r="D1112" s="22"/>
      <c r="E1112" s="23"/>
      <c r="F1112" s="23"/>
      <c r="G1112" s="22"/>
      <c r="H1112" s="22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</row>
    <row r="1113" spans="2:32" ht="14.25" x14ac:dyDescent="0.2">
      <c r="B1113" s="93"/>
      <c r="C1113" s="22"/>
      <c r="D1113" s="22"/>
      <c r="E1113" s="23"/>
      <c r="F1113" s="23"/>
      <c r="G1113" s="22"/>
      <c r="H1113" s="22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</row>
    <row r="1114" spans="2:32" ht="14.25" x14ac:dyDescent="0.2">
      <c r="B1114" s="93"/>
      <c r="C1114" s="22"/>
      <c r="D1114" s="22"/>
      <c r="E1114" s="23"/>
      <c r="F1114" s="23"/>
      <c r="G1114" s="22"/>
      <c r="H1114" s="22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</row>
    <row r="1115" spans="2:32" ht="14.25" x14ac:dyDescent="0.2">
      <c r="B1115" s="93"/>
      <c r="C1115" s="22"/>
      <c r="D1115" s="22"/>
      <c r="E1115" s="23"/>
      <c r="F1115" s="23"/>
      <c r="G1115" s="22"/>
      <c r="H1115" s="22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</row>
    <row r="1116" spans="2:32" ht="14.25" x14ac:dyDescent="0.2">
      <c r="B1116" s="93"/>
      <c r="C1116" s="22"/>
      <c r="D1116" s="22"/>
      <c r="E1116" s="23"/>
      <c r="F1116" s="23"/>
      <c r="G1116" s="22"/>
      <c r="H1116" s="22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</row>
    <row r="1117" spans="2:32" ht="14.25" x14ac:dyDescent="0.2">
      <c r="B1117" s="93"/>
      <c r="C1117" s="22"/>
      <c r="D1117" s="22"/>
      <c r="E1117" s="23"/>
      <c r="F1117" s="23"/>
      <c r="G1117" s="22"/>
      <c r="H1117" s="22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</row>
    <row r="1118" spans="2:32" ht="14.25" x14ac:dyDescent="0.2">
      <c r="B1118" s="93"/>
      <c r="C1118" s="22"/>
      <c r="D1118" s="22"/>
      <c r="E1118" s="23"/>
      <c r="F1118" s="23"/>
      <c r="G1118" s="22"/>
      <c r="H1118" s="22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</row>
    <row r="1119" spans="2:32" ht="14.25" x14ac:dyDescent="0.2">
      <c r="B1119" s="93"/>
      <c r="C1119" s="22"/>
      <c r="D1119" s="22"/>
      <c r="E1119" s="23"/>
      <c r="F1119" s="23"/>
      <c r="G1119" s="22"/>
      <c r="H1119" s="22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</row>
    <row r="1120" spans="2:32" ht="14.25" x14ac:dyDescent="0.2">
      <c r="B1120" s="93"/>
      <c r="C1120" s="22"/>
      <c r="D1120" s="22"/>
      <c r="E1120" s="23"/>
      <c r="F1120" s="23"/>
      <c r="G1120" s="22"/>
      <c r="H1120" s="22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</row>
    <row r="1121" spans="2:32" ht="14.25" x14ac:dyDescent="0.2">
      <c r="B1121" s="93"/>
      <c r="C1121" s="22"/>
      <c r="D1121" s="22"/>
      <c r="E1121" s="23"/>
      <c r="F1121" s="23"/>
      <c r="G1121" s="22"/>
      <c r="H1121" s="22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</row>
    <row r="1122" spans="2:32" ht="14.25" x14ac:dyDescent="0.2">
      <c r="B1122" s="93"/>
      <c r="C1122" s="22"/>
      <c r="D1122" s="22"/>
      <c r="E1122" s="23"/>
      <c r="F1122" s="23"/>
      <c r="G1122" s="22"/>
      <c r="H1122" s="22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</row>
    <row r="1123" spans="2:32" ht="14.25" x14ac:dyDescent="0.2">
      <c r="B1123" s="93"/>
      <c r="C1123" s="22"/>
      <c r="D1123" s="22"/>
      <c r="E1123" s="23"/>
      <c r="F1123" s="23"/>
      <c r="G1123" s="22"/>
      <c r="H1123" s="22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</row>
    <row r="1124" spans="2:32" ht="14.25" x14ac:dyDescent="0.2">
      <c r="B1124" s="93"/>
      <c r="C1124" s="22"/>
      <c r="D1124" s="22"/>
      <c r="E1124" s="23"/>
      <c r="F1124" s="23"/>
      <c r="G1124" s="22"/>
      <c r="H1124" s="22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</row>
    <row r="1125" spans="2:32" ht="14.25" x14ac:dyDescent="0.2">
      <c r="B1125" s="93"/>
      <c r="C1125" s="22"/>
      <c r="D1125" s="22"/>
      <c r="E1125" s="23"/>
      <c r="F1125" s="23"/>
      <c r="G1125" s="22"/>
      <c r="H1125" s="22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</row>
    <row r="1126" spans="2:32" ht="14.25" x14ac:dyDescent="0.2">
      <c r="B1126" s="93"/>
      <c r="C1126" s="22"/>
      <c r="D1126" s="22"/>
      <c r="E1126" s="23"/>
      <c r="F1126" s="23"/>
      <c r="G1126" s="22"/>
      <c r="H1126" s="22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</row>
    <row r="1127" spans="2:32" ht="14.25" x14ac:dyDescent="0.2">
      <c r="B1127" s="93"/>
      <c r="C1127" s="22"/>
      <c r="D1127" s="22"/>
      <c r="E1127" s="23"/>
      <c r="F1127" s="23"/>
      <c r="G1127" s="22"/>
      <c r="H1127" s="22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</row>
    <row r="1128" spans="2:32" ht="14.25" x14ac:dyDescent="0.2">
      <c r="B1128" s="93"/>
      <c r="C1128" s="22"/>
      <c r="D1128" s="22"/>
      <c r="E1128" s="23"/>
      <c r="F1128" s="23"/>
      <c r="G1128" s="22"/>
      <c r="H1128" s="22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</row>
    <row r="1129" spans="2:32" ht="14.25" x14ac:dyDescent="0.2">
      <c r="B1129" s="93"/>
      <c r="C1129" s="22"/>
      <c r="D1129" s="22"/>
      <c r="E1129" s="23"/>
      <c r="F1129" s="23"/>
      <c r="G1129" s="22"/>
      <c r="H1129" s="22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</row>
    <row r="1130" spans="2:32" ht="14.25" x14ac:dyDescent="0.2">
      <c r="B1130" s="93"/>
      <c r="C1130" s="22"/>
      <c r="D1130" s="22"/>
      <c r="E1130" s="23"/>
      <c r="F1130" s="23"/>
      <c r="G1130" s="22"/>
      <c r="H1130" s="22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</row>
    <row r="1131" spans="2:32" ht="14.25" x14ac:dyDescent="0.2">
      <c r="B1131" s="93"/>
      <c r="C1131" s="22"/>
      <c r="D1131" s="22"/>
      <c r="E1131" s="23"/>
      <c r="F1131" s="23"/>
      <c r="G1131" s="22"/>
      <c r="H1131" s="22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</row>
    <row r="1132" spans="2:32" ht="14.25" x14ac:dyDescent="0.2">
      <c r="B1132" s="93"/>
      <c r="C1132" s="22"/>
      <c r="D1132" s="22"/>
      <c r="E1132" s="23"/>
      <c r="F1132" s="23"/>
      <c r="G1132" s="22"/>
      <c r="H1132" s="22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</row>
    <row r="1133" spans="2:32" ht="14.25" x14ac:dyDescent="0.2">
      <c r="B1133" s="93"/>
      <c r="C1133" s="22"/>
      <c r="D1133" s="22"/>
      <c r="E1133" s="23"/>
      <c r="F1133" s="23"/>
      <c r="G1133" s="22"/>
      <c r="H1133" s="22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</row>
    <row r="1134" spans="2:32" ht="14.25" x14ac:dyDescent="0.2">
      <c r="B1134" s="93"/>
      <c r="C1134" s="22"/>
      <c r="D1134" s="22"/>
      <c r="E1134" s="23"/>
      <c r="F1134" s="23"/>
      <c r="G1134" s="22"/>
      <c r="H1134" s="22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</row>
    <row r="1135" spans="2:32" ht="14.25" x14ac:dyDescent="0.2">
      <c r="B1135" s="93"/>
      <c r="C1135" s="22"/>
      <c r="D1135" s="22"/>
      <c r="E1135" s="23"/>
      <c r="F1135" s="23"/>
      <c r="G1135" s="22"/>
      <c r="H1135" s="22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</row>
    <row r="1136" spans="2:32" ht="14.25" x14ac:dyDescent="0.2">
      <c r="B1136" s="93"/>
      <c r="C1136" s="22"/>
      <c r="D1136" s="22"/>
      <c r="E1136" s="23"/>
      <c r="F1136" s="23"/>
      <c r="G1136" s="22"/>
      <c r="H1136" s="22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</row>
    <row r="1137" spans="2:32" ht="14.25" x14ac:dyDescent="0.2">
      <c r="B1137" s="93"/>
      <c r="C1137" s="22"/>
      <c r="D1137" s="22"/>
      <c r="E1137" s="23"/>
      <c r="F1137" s="23"/>
      <c r="G1137" s="22"/>
      <c r="H1137" s="22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</row>
    <row r="1138" spans="2:32" ht="14.25" x14ac:dyDescent="0.2">
      <c r="B1138" s="93"/>
      <c r="C1138" s="22"/>
      <c r="D1138" s="22"/>
      <c r="E1138" s="23"/>
      <c r="F1138" s="23"/>
      <c r="G1138" s="22"/>
      <c r="H1138" s="22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</row>
    <row r="1139" spans="2:32" ht="14.25" x14ac:dyDescent="0.2">
      <c r="B1139" s="93"/>
      <c r="C1139" s="22"/>
      <c r="D1139" s="22"/>
      <c r="E1139" s="23"/>
      <c r="F1139" s="23"/>
      <c r="G1139" s="22"/>
      <c r="H1139" s="22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</row>
    <row r="1140" spans="2:32" ht="14.25" x14ac:dyDescent="0.2">
      <c r="B1140" s="93"/>
      <c r="C1140" s="22"/>
      <c r="D1140" s="22"/>
      <c r="E1140" s="23"/>
      <c r="F1140" s="23"/>
      <c r="G1140" s="22"/>
      <c r="H1140" s="22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</row>
    <row r="1141" spans="2:32" ht="14.25" x14ac:dyDescent="0.2">
      <c r="B1141" s="93"/>
      <c r="C1141" s="22"/>
      <c r="D1141" s="22"/>
      <c r="E1141" s="23"/>
      <c r="F1141" s="23"/>
      <c r="G1141" s="22"/>
      <c r="H1141" s="22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</row>
    <row r="1142" spans="2:32" ht="14.25" x14ac:dyDescent="0.2">
      <c r="B1142" s="93"/>
      <c r="C1142" s="22"/>
      <c r="D1142" s="22"/>
      <c r="E1142" s="23"/>
      <c r="F1142" s="23"/>
      <c r="G1142" s="22"/>
      <c r="H1142" s="22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</row>
    <row r="1143" spans="2:32" ht="14.25" x14ac:dyDescent="0.2">
      <c r="B1143" s="93"/>
      <c r="C1143" s="22"/>
      <c r="D1143" s="22"/>
      <c r="E1143" s="23"/>
      <c r="F1143" s="23"/>
      <c r="G1143" s="22"/>
      <c r="H1143" s="22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</row>
    <row r="1144" spans="2:32" ht="14.25" x14ac:dyDescent="0.2">
      <c r="B1144" s="93"/>
      <c r="C1144" s="22"/>
      <c r="D1144" s="22"/>
      <c r="E1144" s="23"/>
      <c r="F1144" s="23"/>
      <c r="G1144" s="22"/>
      <c r="H1144" s="22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</row>
    <row r="1145" spans="2:32" ht="14.25" x14ac:dyDescent="0.2">
      <c r="B1145" s="93"/>
      <c r="C1145" s="22"/>
      <c r="D1145" s="22"/>
      <c r="E1145" s="23"/>
      <c r="F1145" s="23"/>
      <c r="G1145" s="22"/>
      <c r="H1145" s="22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</row>
    <row r="1146" spans="2:32" ht="14.25" x14ac:dyDescent="0.2">
      <c r="B1146" s="93"/>
      <c r="C1146" s="22"/>
      <c r="D1146" s="22"/>
      <c r="E1146" s="23"/>
      <c r="F1146" s="23"/>
      <c r="G1146" s="22"/>
      <c r="H1146" s="22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</row>
    <row r="1147" spans="2:32" ht="14.25" x14ac:dyDescent="0.2">
      <c r="B1147" s="93"/>
      <c r="C1147" s="22"/>
      <c r="D1147" s="22"/>
      <c r="E1147" s="23"/>
      <c r="F1147" s="23"/>
      <c r="G1147" s="22"/>
      <c r="H1147" s="22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</row>
    <row r="1148" spans="2:32" ht="14.25" x14ac:dyDescent="0.2">
      <c r="B1148" s="93"/>
      <c r="C1148" s="22"/>
      <c r="D1148" s="22"/>
      <c r="E1148" s="23"/>
      <c r="F1148" s="23"/>
      <c r="G1148" s="22"/>
      <c r="H1148" s="22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</row>
    <row r="1149" spans="2:32" ht="14.25" x14ac:dyDescent="0.2">
      <c r="B1149" s="93"/>
      <c r="C1149" s="22"/>
      <c r="D1149" s="22"/>
      <c r="E1149" s="23"/>
      <c r="F1149" s="23"/>
      <c r="G1149" s="22"/>
      <c r="H1149" s="22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</row>
    <row r="1150" spans="2:32" ht="14.25" x14ac:dyDescent="0.2">
      <c r="B1150" s="93"/>
      <c r="C1150" s="22"/>
      <c r="D1150" s="22"/>
      <c r="E1150" s="23"/>
      <c r="F1150" s="23"/>
      <c r="G1150" s="22"/>
      <c r="H1150" s="22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</row>
    <row r="1151" spans="2:32" ht="14.25" x14ac:dyDescent="0.2">
      <c r="B1151" s="93"/>
      <c r="C1151" s="22"/>
      <c r="D1151" s="22"/>
      <c r="E1151" s="23"/>
      <c r="F1151" s="23"/>
      <c r="G1151" s="22"/>
      <c r="H1151" s="22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</row>
    <row r="1152" spans="2:32" ht="14.25" x14ac:dyDescent="0.2">
      <c r="B1152" s="93"/>
      <c r="C1152" s="22"/>
      <c r="D1152" s="22"/>
      <c r="E1152" s="23"/>
      <c r="F1152" s="23"/>
      <c r="G1152" s="22"/>
      <c r="H1152" s="22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</row>
    <row r="1153" spans="2:32" ht="14.25" x14ac:dyDescent="0.2">
      <c r="B1153" s="93"/>
      <c r="C1153" s="22"/>
      <c r="D1153" s="22"/>
      <c r="E1153" s="23"/>
      <c r="F1153" s="23"/>
      <c r="G1153" s="22"/>
      <c r="H1153" s="22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</row>
    <row r="1154" spans="2:32" ht="14.25" x14ac:dyDescent="0.2">
      <c r="B1154" s="93"/>
      <c r="C1154" s="22"/>
      <c r="D1154" s="22"/>
      <c r="E1154" s="23"/>
      <c r="F1154" s="23"/>
      <c r="G1154" s="22"/>
      <c r="H1154" s="22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</row>
    <row r="1155" spans="2:32" ht="14.25" x14ac:dyDescent="0.2">
      <c r="B1155" s="93"/>
      <c r="C1155" s="22"/>
      <c r="D1155" s="22"/>
      <c r="E1155" s="23"/>
      <c r="F1155" s="23"/>
      <c r="G1155" s="22"/>
      <c r="H1155" s="22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</row>
    <row r="1156" spans="2:32" ht="14.25" x14ac:dyDescent="0.2">
      <c r="B1156" s="93"/>
      <c r="C1156" s="22"/>
      <c r="D1156" s="22"/>
      <c r="E1156" s="23"/>
      <c r="F1156" s="23"/>
      <c r="G1156" s="22"/>
      <c r="H1156" s="22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</row>
    <row r="1157" spans="2:32" ht="14.25" x14ac:dyDescent="0.2">
      <c r="B1157" s="93"/>
      <c r="C1157" s="22"/>
      <c r="D1157" s="22"/>
      <c r="E1157" s="23"/>
      <c r="F1157" s="23"/>
      <c r="G1157" s="22"/>
      <c r="H1157" s="22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</row>
    <row r="1158" spans="2:32" ht="14.25" x14ac:dyDescent="0.2">
      <c r="B1158" s="93"/>
      <c r="C1158" s="22"/>
      <c r="D1158" s="22"/>
      <c r="E1158" s="23"/>
      <c r="F1158" s="23"/>
      <c r="G1158" s="22"/>
      <c r="H1158" s="22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</row>
    <row r="1159" spans="2:32" ht="14.25" x14ac:dyDescent="0.2">
      <c r="B1159" s="93"/>
      <c r="C1159" s="22"/>
      <c r="D1159" s="22"/>
      <c r="E1159" s="23"/>
      <c r="F1159" s="23"/>
      <c r="G1159" s="22"/>
      <c r="H1159" s="22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</row>
    <row r="1160" spans="2:32" ht="14.25" x14ac:dyDescent="0.2">
      <c r="B1160" s="93"/>
      <c r="C1160" s="22"/>
      <c r="D1160" s="22"/>
      <c r="E1160" s="23"/>
      <c r="F1160" s="23"/>
      <c r="G1160" s="22"/>
      <c r="H1160" s="22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</row>
    <row r="1161" spans="2:32" ht="14.25" x14ac:dyDescent="0.2">
      <c r="B1161" s="93"/>
      <c r="C1161" s="22"/>
      <c r="D1161" s="22"/>
      <c r="E1161" s="23"/>
      <c r="F1161" s="23"/>
      <c r="G1161" s="22"/>
      <c r="H1161" s="22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</row>
    <row r="1162" spans="2:32" ht="14.25" x14ac:dyDescent="0.2">
      <c r="B1162" s="93"/>
      <c r="C1162" s="22"/>
      <c r="D1162" s="22"/>
      <c r="E1162" s="23"/>
      <c r="F1162" s="23"/>
      <c r="G1162" s="22"/>
      <c r="H1162" s="22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</row>
    <row r="1163" spans="2:32" ht="14.25" x14ac:dyDescent="0.2">
      <c r="B1163" s="93"/>
      <c r="C1163" s="22"/>
      <c r="D1163" s="22"/>
      <c r="E1163" s="23"/>
      <c r="F1163" s="23"/>
      <c r="G1163" s="22"/>
      <c r="H1163" s="22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</row>
    <row r="1164" spans="2:32" ht="14.25" x14ac:dyDescent="0.2">
      <c r="B1164" s="93"/>
      <c r="C1164" s="22"/>
      <c r="D1164" s="22"/>
      <c r="E1164" s="23"/>
      <c r="F1164" s="23"/>
      <c r="G1164" s="22"/>
      <c r="H1164" s="22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</row>
    <row r="1165" spans="2:32" ht="14.25" x14ac:dyDescent="0.2">
      <c r="B1165" s="93"/>
      <c r="C1165" s="22"/>
      <c r="D1165" s="22"/>
      <c r="E1165" s="23"/>
      <c r="F1165" s="23"/>
      <c r="G1165" s="22"/>
      <c r="H1165" s="22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</row>
    <row r="1166" spans="2:32" ht="14.25" x14ac:dyDescent="0.2">
      <c r="B1166" s="93"/>
      <c r="C1166" s="22"/>
      <c r="D1166" s="22"/>
      <c r="E1166" s="23"/>
      <c r="F1166" s="23"/>
      <c r="G1166" s="22"/>
      <c r="H1166" s="22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</row>
    <row r="1167" spans="2:32" ht="14.25" x14ac:dyDescent="0.2">
      <c r="B1167" s="93"/>
      <c r="C1167" s="22"/>
      <c r="D1167" s="22"/>
      <c r="E1167" s="23"/>
      <c r="F1167" s="23"/>
      <c r="G1167" s="22"/>
      <c r="H1167" s="22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</row>
    <row r="1168" spans="2:32" ht="14.25" x14ac:dyDescent="0.2">
      <c r="B1168" s="93"/>
      <c r="C1168" s="22"/>
      <c r="D1168" s="22"/>
      <c r="E1168" s="23"/>
      <c r="F1168" s="23"/>
      <c r="G1168" s="22"/>
      <c r="H1168" s="22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</row>
    <row r="1169" spans="2:32" ht="14.25" x14ac:dyDescent="0.2">
      <c r="B1169" s="93"/>
      <c r="C1169" s="22"/>
      <c r="D1169" s="22"/>
      <c r="E1169" s="23"/>
      <c r="F1169" s="23"/>
      <c r="G1169" s="22"/>
      <c r="H1169" s="22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</row>
    <row r="1170" spans="2:32" ht="14.25" x14ac:dyDescent="0.2">
      <c r="B1170" s="93"/>
      <c r="C1170" s="22"/>
      <c r="D1170" s="22"/>
      <c r="E1170" s="23"/>
      <c r="F1170" s="23"/>
      <c r="G1170" s="22"/>
      <c r="H1170" s="22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</row>
    <row r="1171" spans="2:32" ht="14.25" x14ac:dyDescent="0.2">
      <c r="B1171" s="93"/>
      <c r="C1171" s="22"/>
      <c r="D1171" s="22"/>
      <c r="E1171" s="23"/>
      <c r="F1171" s="23"/>
      <c r="G1171" s="22"/>
      <c r="H1171" s="22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</row>
    <row r="1172" spans="2:32" ht="14.25" x14ac:dyDescent="0.2">
      <c r="B1172" s="93"/>
      <c r="C1172" s="22"/>
      <c r="D1172" s="22"/>
      <c r="E1172" s="23"/>
      <c r="F1172" s="23"/>
      <c r="G1172" s="22"/>
      <c r="H1172" s="22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</row>
    <row r="1173" spans="2:32" ht="14.25" x14ac:dyDescent="0.2">
      <c r="B1173" s="93"/>
      <c r="C1173" s="22"/>
      <c r="D1173" s="22"/>
      <c r="E1173" s="23"/>
      <c r="F1173" s="23"/>
      <c r="G1173" s="22"/>
      <c r="H1173" s="22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</row>
    <row r="1174" spans="2:32" ht="14.25" x14ac:dyDescent="0.2">
      <c r="B1174" s="93"/>
      <c r="C1174" s="22"/>
      <c r="D1174" s="22"/>
      <c r="E1174" s="23"/>
      <c r="F1174" s="23"/>
      <c r="G1174" s="22"/>
      <c r="H1174" s="22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</row>
    <row r="1175" spans="2:32" ht="14.25" x14ac:dyDescent="0.2">
      <c r="B1175" s="93"/>
      <c r="C1175" s="22"/>
      <c r="D1175" s="22"/>
      <c r="E1175" s="23"/>
      <c r="F1175" s="23"/>
      <c r="G1175" s="22"/>
      <c r="H1175" s="22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</row>
    <row r="1176" spans="2:32" ht="14.25" x14ac:dyDescent="0.2">
      <c r="B1176" s="93"/>
      <c r="C1176" s="22"/>
      <c r="D1176" s="22"/>
      <c r="E1176" s="23"/>
      <c r="F1176" s="23"/>
      <c r="G1176" s="22"/>
      <c r="H1176" s="22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</row>
    <row r="1177" spans="2:32" ht="14.25" x14ac:dyDescent="0.2">
      <c r="B1177" s="93"/>
      <c r="C1177" s="22"/>
      <c r="D1177" s="22"/>
      <c r="E1177" s="23"/>
      <c r="F1177" s="23"/>
      <c r="G1177" s="22"/>
      <c r="H1177" s="22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</row>
    <row r="1178" spans="2:32" ht="14.25" x14ac:dyDescent="0.2">
      <c r="B1178" s="93"/>
      <c r="C1178" s="22"/>
      <c r="D1178" s="22"/>
      <c r="E1178" s="23"/>
      <c r="F1178" s="23"/>
      <c r="G1178" s="22"/>
      <c r="H1178" s="22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</row>
    <row r="1179" spans="2:32" ht="14.25" x14ac:dyDescent="0.2">
      <c r="B1179" s="93"/>
      <c r="C1179" s="22"/>
      <c r="D1179" s="22"/>
      <c r="E1179" s="23"/>
      <c r="F1179" s="23"/>
      <c r="G1179" s="22"/>
      <c r="H1179" s="22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</row>
    <row r="1180" spans="2:32" ht="14.25" x14ac:dyDescent="0.2">
      <c r="B1180" s="93"/>
      <c r="C1180" s="22"/>
      <c r="D1180" s="22"/>
      <c r="E1180" s="23"/>
      <c r="F1180" s="23"/>
      <c r="G1180" s="22"/>
      <c r="H1180" s="22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</row>
    <row r="1181" spans="2:32" ht="14.25" x14ac:dyDescent="0.2">
      <c r="B1181" s="93"/>
      <c r="C1181" s="22"/>
      <c r="D1181" s="22"/>
      <c r="E1181" s="23"/>
      <c r="F1181" s="23"/>
      <c r="G1181" s="22"/>
      <c r="H1181" s="22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</row>
    <row r="1182" spans="2:32" ht="14.25" x14ac:dyDescent="0.2">
      <c r="B1182" s="93"/>
      <c r="C1182" s="22"/>
      <c r="D1182" s="22"/>
      <c r="E1182" s="23"/>
      <c r="F1182" s="23"/>
      <c r="G1182" s="22"/>
      <c r="H1182" s="22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</row>
    <row r="1183" spans="2:32" ht="14.25" x14ac:dyDescent="0.2">
      <c r="B1183" s="93"/>
      <c r="C1183" s="22"/>
      <c r="D1183" s="22"/>
      <c r="E1183" s="23"/>
      <c r="F1183" s="23"/>
      <c r="G1183" s="22"/>
      <c r="H1183" s="22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</row>
    <row r="1184" spans="2:32" ht="14.25" x14ac:dyDescent="0.2">
      <c r="B1184" s="93"/>
      <c r="C1184" s="22"/>
      <c r="D1184" s="22"/>
      <c r="E1184" s="23"/>
      <c r="F1184" s="23"/>
      <c r="G1184" s="22"/>
      <c r="H1184" s="22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</row>
    <row r="1185" spans="2:32" ht="14.25" x14ac:dyDescent="0.2">
      <c r="B1185" s="93"/>
      <c r="C1185" s="22"/>
      <c r="D1185" s="22"/>
      <c r="E1185" s="23"/>
      <c r="F1185" s="23"/>
      <c r="G1185" s="22"/>
      <c r="H1185" s="22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</row>
    <row r="1186" spans="2:32" ht="14.25" x14ac:dyDescent="0.2">
      <c r="B1186" s="93"/>
      <c r="C1186" s="22"/>
      <c r="D1186" s="22"/>
      <c r="E1186" s="23"/>
      <c r="F1186" s="23"/>
      <c r="G1186" s="22"/>
      <c r="H1186" s="22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</row>
    <row r="1187" spans="2:32" ht="14.25" x14ac:dyDescent="0.2">
      <c r="B1187" s="93"/>
      <c r="C1187" s="22"/>
      <c r="D1187" s="22"/>
      <c r="E1187" s="23"/>
      <c r="F1187" s="23"/>
      <c r="G1187" s="22"/>
      <c r="H1187" s="22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</row>
    <row r="1188" spans="2:32" ht="14.25" x14ac:dyDescent="0.2">
      <c r="B1188" s="93"/>
      <c r="C1188" s="22"/>
      <c r="D1188" s="22"/>
      <c r="E1188" s="23"/>
      <c r="F1188" s="23"/>
      <c r="G1188" s="22"/>
      <c r="H1188" s="22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</row>
    <row r="1189" spans="2:32" ht="14.25" x14ac:dyDescent="0.2">
      <c r="B1189" s="93"/>
      <c r="C1189" s="22"/>
      <c r="D1189" s="22"/>
      <c r="E1189" s="23"/>
      <c r="F1189" s="23"/>
      <c r="G1189" s="22"/>
      <c r="H1189" s="22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</row>
    <row r="1190" spans="2:32" ht="14.25" x14ac:dyDescent="0.2">
      <c r="B1190" s="93"/>
      <c r="C1190" s="22"/>
      <c r="D1190" s="22"/>
      <c r="E1190" s="23"/>
      <c r="F1190" s="23"/>
      <c r="G1190" s="22"/>
      <c r="H1190" s="22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</row>
    <row r="1191" spans="2:32" ht="14.25" x14ac:dyDescent="0.2">
      <c r="B1191" s="93"/>
      <c r="C1191" s="22"/>
      <c r="D1191" s="22"/>
      <c r="E1191" s="23"/>
      <c r="F1191" s="23"/>
      <c r="G1191" s="22"/>
      <c r="H1191" s="22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</row>
    <row r="1192" spans="2:32" ht="14.25" x14ac:dyDescent="0.2">
      <c r="B1192" s="93"/>
      <c r="C1192" s="22"/>
      <c r="D1192" s="22"/>
      <c r="E1192" s="23"/>
      <c r="F1192" s="23"/>
      <c r="G1192" s="22"/>
      <c r="H1192" s="22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</row>
    <row r="1193" spans="2:32" ht="14.25" x14ac:dyDescent="0.2">
      <c r="B1193" s="93"/>
      <c r="C1193" s="22"/>
      <c r="D1193" s="22"/>
      <c r="E1193" s="23"/>
      <c r="F1193" s="23"/>
      <c r="G1193" s="22"/>
      <c r="H1193" s="22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</row>
    <row r="1194" spans="2:32" ht="14.25" x14ac:dyDescent="0.2">
      <c r="B1194" s="93"/>
      <c r="C1194" s="22"/>
      <c r="D1194" s="22"/>
      <c r="E1194" s="23"/>
      <c r="F1194" s="23"/>
      <c r="G1194" s="22"/>
      <c r="H1194" s="22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</row>
    <row r="1195" spans="2:32" ht="14.25" x14ac:dyDescent="0.2">
      <c r="B1195" s="93"/>
      <c r="C1195" s="22"/>
      <c r="D1195" s="22"/>
      <c r="E1195" s="23"/>
      <c r="F1195" s="23"/>
      <c r="G1195" s="22"/>
      <c r="H1195" s="22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</row>
    <row r="1196" spans="2:32" ht="14.25" x14ac:dyDescent="0.2">
      <c r="B1196" s="93"/>
      <c r="C1196" s="22"/>
      <c r="D1196" s="22"/>
      <c r="E1196" s="23"/>
      <c r="F1196" s="23"/>
      <c r="G1196" s="22"/>
      <c r="H1196" s="22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</row>
    <row r="1197" spans="2:32" ht="14.25" x14ac:dyDescent="0.2">
      <c r="B1197" s="93"/>
      <c r="C1197" s="22"/>
      <c r="D1197" s="22"/>
      <c r="E1197" s="23"/>
      <c r="F1197" s="23"/>
      <c r="G1197" s="22"/>
      <c r="H1197" s="22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</row>
    <row r="1198" spans="2:32" ht="14.25" x14ac:dyDescent="0.2">
      <c r="B1198" s="93"/>
      <c r="C1198" s="22"/>
      <c r="D1198" s="22"/>
      <c r="E1198" s="23"/>
      <c r="F1198" s="23"/>
      <c r="G1198" s="22"/>
      <c r="H1198" s="22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</row>
    <row r="1199" spans="2:32" ht="14.25" x14ac:dyDescent="0.2">
      <c r="B1199" s="93"/>
      <c r="C1199" s="22"/>
      <c r="D1199" s="22"/>
      <c r="E1199" s="23"/>
      <c r="F1199" s="23"/>
      <c r="G1199" s="22"/>
      <c r="H1199" s="22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</row>
    <row r="1200" spans="2:32" ht="14.25" x14ac:dyDescent="0.2">
      <c r="B1200" s="93"/>
      <c r="C1200" s="22"/>
      <c r="D1200" s="22"/>
      <c r="E1200" s="23"/>
      <c r="F1200" s="23"/>
      <c r="G1200" s="22"/>
      <c r="H1200" s="22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</row>
    <row r="1201" spans="2:32" ht="14.25" x14ac:dyDescent="0.2">
      <c r="B1201" s="93"/>
      <c r="C1201" s="22"/>
      <c r="D1201" s="22"/>
      <c r="E1201" s="23"/>
      <c r="F1201" s="23"/>
      <c r="G1201" s="22"/>
      <c r="H1201" s="22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</row>
    <row r="1202" spans="2:32" ht="14.25" x14ac:dyDescent="0.2">
      <c r="B1202" s="93"/>
      <c r="C1202" s="22"/>
      <c r="D1202" s="22"/>
      <c r="E1202" s="23"/>
      <c r="F1202" s="23"/>
      <c r="G1202" s="22"/>
      <c r="H1202" s="22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</row>
    <row r="1203" spans="2:32" ht="14.25" x14ac:dyDescent="0.2">
      <c r="B1203" s="93"/>
      <c r="C1203" s="22"/>
      <c r="D1203" s="22"/>
      <c r="E1203" s="23"/>
      <c r="F1203" s="23"/>
      <c r="G1203" s="22"/>
      <c r="H1203" s="22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</row>
    <row r="1204" spans="2:32" ht="14.25" x14ac:dyDescent="0.2">
      <c r="B1204" s="93"/>
      <c r="C1204" s="22"/>
      <c r="D1204" s="22"/>
      <c r="E1204" s="23"/>
      <c r="F1204" s="23"/>
      <c r="G1204" s="22"/>
      <c r="H1204" s="22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</row>
    <row r="1205" spans="2:32" ht="14.25" x14ac:dyDescent="0.2">
      <c r="B1205" s="93"/>
      <c r="C1205" s="22"/>
      <c r="D1205" s="22"/>
      <c r="E1205" s="23"/>
      <c r="F1205" s="23"/>
      <c r="G1205" s="22"/>
      <c r="H1205" s="22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</row>
    <row r="1206" spans="2:32" ht="14.25" x14ac:dyDescent="0.2">
      <c r="B1206" s="93"/>
      <c r="C1206" s="22"/>
      <c r="D1206" s="22"/>
      <c r="E1206" s="23"/>
      <c r="F1206" s="23"/>
      <c r="G1206" s="22"/>
      <c r="H1206" s="22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</row>
    <row r="1207" spans="2:32" ht="14.25" x14ac:dyDescent="0.2">
      <c r="B1207" s="93"/>
      <c r="C1207" s="22"/>
      <c r="D1207" s="22"/>
      <c r="E1207" s="23"/>
      <c r="F1207" s="23"/>
      <c r="G1207" s="22"/>
      <c r="H1207" s="22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</row>
    <row r="1208" spans="2:32" ht="14.25" x14ac:dyDescent="0.2">
      <c r="B1208" s="93"/>
      <c r="C1208" s="22"/>
      <c r="D1208" s="22"/>
      <c r="E1208" s="23"/>
      <c r="F1208" s="23"/>
      <c r="G1208" s="22"/>
      <c r="H1208" s="22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</row>
    <row r="1209" spans="2:32" ht="14.25" x14ac:dyDescent="0.2">
      <c r="B1209" s="93"/>
      <c r="C1209" s="22"/>
      <c r="D1209" s="22"/>
      <c r="E1209" s="23"/>
      <c r="F1209" s="23"/>
      <c r="G1209" s="22"/>
      <c r="H1209" s="22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</row>
    <row r="1210" spans="2:32" ht="14.25" x14ac:dyDescent="0.2">
      <c r="B1210" s="93"/>
      <c r="C1210" s="22"/>
      <c r="D1210" s="22"/>
      <c r="E1210" s="23"/>
      <c r="F1210" s="23"/>
      <c r="G1210" s="22"/>
      <c r="H1210" s="22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</row>
    <row r="1211" spans="2:32" ht="14.25" x14ac:dyDescent="0.2">
      <c r="B1211" s="93"/>
      <c r="C1211" s="22"/>
      <c r="D1211" s="22"/>
      <c r="E1211" s="23"/>
      <c r="F1211" s="23"/>
      <c r="G1211" s="22"/>
      <c r="H1211" s="22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</row>
    <row r="1212" spans="2:32" ht="14.25" x14ac:dyDescent="0.2">
      <c r="B1212" s="93"/>
      <c r="C1212" s="22"/>
      <c r="D1212" s="22"/>
      <c r="E1212" s="23"/>
      <c r="F1212" s="23"/>
      <c r="G1212" s="22"/>
      <c r="H1212" s="22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</row>
    <row r="1213" spans="2:32" ht="14.25" x14ac:dyDescent="0.2">
      <c r="B1213" s="93"/>
      <c r="C1213" s="22"/>
      <c r="D1213" s="22"/>
      <c r="E1213" s="23"/>
      <c r="F1213" s="23"/>
      <c r="G1213" s="22"/>
      <c r="H1213" s="22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</row>
    <row r="1214" spans="2:32" ht="14.25" x14ac:dyDescent="0.2">
      <c r="B1214" s="93"/>
      <c r="C1214" s="22"/>
      <c r="D1214" s="22"/>
      <c r="E1214" s="23"/>
      <c r="F1214" s="23"/>
      <c r="G1214" s="22"/>
      <c r="H1214" s="22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</row>
    <row r="1215" spans="2:32" ht="14.25" x14ac:dyDescent="0.2">
      <c r="B1215" s="93"/>
      <c r="C1215" s="22"/>
      <c r="D1215" s="22"/>
      <c r="E1215" s="23"/>
      <c r="F1215" s="23"/>
      <c r="G1215" s="22"/>
      <c r="H1215" s="22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</row>
    <row r="1216" spans="2:32" ht="14.25" x14ac:dyDescent="0.2">
      <c r="B1216" s="93"/>
      <c r="C1216" s="22"/>
      <c r="D1216" s="22"/>
      <c r="E1216" s="23"/>
      <c r="F1216" s="23"/>
      <c r="G1216" s="22"/>
      <c r="H1216" s="22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</row>
    <row r="1217" spans="2:32" ht="14.25" x14ac:dyDescent="0.2">
      <c r="B1217" s="93"/>
      <c r="C1217" s="22"/>
      <c r="D1217" s="22"/>
      <c r="E1217" s="23"/>
      <c r="F1217" s="23"/>
      <c r="G1217" s="22"/>
      <c r="H1217" s="22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</row>
    <row r="1218" spans="2:32" ht="14.25" x14ac:dyDescent="0.2">
      <c r="B1218" s="93"/>
      <c r="C1218" s="22"/>
      <c r="D1218" s="22"/>
      <c r="E1218" s="23"/>
      <c r="F1218" s="23"/>
      <c r="G1218" s="22"/>
      <c r="H1218" s="22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</row>
    <row r="1219" spans="2:32" ht="14.25" x14ac:dyDescent="0.2">
      <c r="B1219" s="93"/>
      <c r="C1219" s="22"/>
      <c r="D1219" s="22"/>
      <c r="E1219" s="23"/>
      <c r="F1219" s="23"/>
      <c r="G1219" s="22"/>
      <c r="H1219" s="22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</row>
    <row r="1220" spans="2:32" ht="14.25" x14ac:dyDescent="0.2">
      <c r="B1220" s="93"/>
      <c r="C1220" s="22"/>
      <c r="D1220" s="22"/>
      <c r="E1220" s="23"/>
      <c r="F1220" s="23"/>
      <c r="G1220" s="22"/>
      <c r="H1220" s="22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</row>
    <row r="1221" spans="2:32" ht="14.25" x14ac:dyDescent="0.2">
      <c r="B1221" s="93"/>
      <c r="C1221" s="22"/>
      <c r="D1221" s="22"/>
      <c r="E1221" s="23"/>
      <c r="F1221" s="23"/>
      <c r="G1221" s="22"/>
      <c r="H1221" s="22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</row>
    <row r="1222" spans="2:32" ht="14.25" x14ac:dyDescent="0.2">
      <c r="B1222" s="93"/>
      <c r="C1222" s="22"/>
      <c r="D1222" s="22"/>
      <c r="E1222" s="23"/>
      <c r="F1222" s="23"/>
      <c r="G1222" s="22"/>
      <c r="H1222" s="22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</row>
    <row r="1223" spans="2:32" ht="14.25" x14ac:dyDescent="0.2">
      <c r="B1223" s="93"/>
      <c r="C1223" s="22"/>
      <c r="D1223" s="22"/>
      <c r="E1223" s="23"/>
      <c r="F1223" s="23"/>
      <c r="G1223" s="22"/>
      <c r="H1223" s="22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</row>
    <row r="1224" spans="2:32" ht="14.25" x14ac:dyDescent="0.2">
      <c r="B1224" s="93"/>
      <c r="C1224" s="22"/>
      <c r="D1224" s="22"/>
      <c r="E1224" s="23"/>
      <c r="F1224" s="23"/>
      <c r="G1224" s="22"/>
      <c r="H1224" s="22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</row>
    <row r="1225" spans="2:32" ht="14.25" x14ac:dyDescent="0.2">
      <c r="B1225" s="93"/>
      <c r="C1225" s="22"/>
      <c r="D1225" s="22"/>
      <c r="E1225" s="23"/>
      <c r="F1225" s="23"/>
      <c r="G1225" s="22"/>
      <c r="H1225" s="22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</row>
    <row r="1226" spans="2:32" ht="14.25" x14ac:dyDescent="0.2">
      <c r="B1226" s="93"/>
      <c r="C1226" s="22"/>
      <c r="D1226" s="22"/>
      <c r="E1226" s="23"/>
      <c r="F1226" s="23"/>
      <c r="G1226" s="22"/>
      <c r="H1226" s="22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</row>
    <row r="1227" spans="2:32" ht="14.25" x14ac:dyDescent="0.2">
      <c r="B1227" s="93"/>
      <c r="C1227" s="22"/>
      <c r="D1227" s="22"/>
      <c r="E1227" s="23"/>
      <c r="F1227" s="23"/>
      <c r="G1227" s="22"/>
      <c r="H1227" s="22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</row>
    <row r="1228" spans="2:32" ht="14.25" x14ac:dyDescent="0.2">
      <c r="B1228" s="93"/>
      <c r="C1228" s="22"/>
      <c r="D1228" s="22"/>
      <c r="E1228" s="23"/>
      <c r="F1228" s="23"/>
      <c r="G1228" s="22"/>
      <c r="H1228" s="22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</row>
    <row r="1229" spans="2:32" ht="14.25" x14ac:dyDescent="0.2">
      <c r="B1229" s="93"/>
      <c r="C1229" s="22"/>
      <c r="D1229" s="22"/>
      <c r="E1229" s="23"/>
      <c r="F1229" s="23"/>
      <c r="G1229" s="22"/>
      <c r="H1229" s="22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</row>
    <row r="1230" spans="2:32" ht="14.25" x14ac:dyDescent="0.2">
      <c r="B1230" s="93"/>
      <c r="C1230" s="22"/>
      <c r="D1230" s="22"/>
      <c r="E1230" s="23"/>
      <c r="F1230" s="23"/>
      <c r="G1230" s="22"/>
      <c r="H1230" s="22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</row>
    <row r="1231" spans="2:32" ht="14.25" x14ac:dyDescent="0.2">
      <c r="B1231" s="93"/>
      <c r="C1231" s="22"/>
      <c r="D1231" s="22"/>
      <c r="E1231" s="23"/>
      <c r="F1231" s="23"/>
      <c r="G1231" s="22"/>
      <c r="H1231" s="22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</row>
    <row r="1232" spans="2:32" ht="14.25" x14ac:dyDescent="0.2">
      <c r="B1232" s="93"/>
      <c r="C1232" s="22"/>
      <c r="D1232" s="22"/>
      <c r="E1232" s="23"/>
      <c r="F1232" s="23"/>
      <c r="G1232" s="22"/>
      <c r="H1232" s="22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</row>
    <row r="1233" spans="2:32" ht="14.25" x14ac:dyDescent="0.2">
      <c r="B1233" s="93"/>
      <c r="C1233" s="22"/>
      <c r="D1233" s="22"/>
      <c r="E1233" s="23"/>
      <c r="F1233" s="23"/>
      <c r="G1233" s="22"/>
      <c r="H1233" s="22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</row>
    <row r="1234" spans="2:32" ht="14.25" x14ac:dyDescent="0.2">
      <c r="B1234" s="93"/>
      <c r="C1234" s="22"/>
      <c r="D1234" s="22"/>
      <c r="E1234" s="23"/>
      <c r="F1234" s="23"/>
      <c r="G1234" s="22"/>
      <c r="H1234" s="22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</row>
    <row r="1235" spans="2:32" ht="14.25" x14ac:dyDescent="0.2">
      <c r="B1235" s="93"/>
      <c r="C1235" s="22"/>
      <c r="D1235" s="22"/>
      <c r="E1235" s="23"/>
      <c r="F1235" s="23"/>
      <c r="G1235" s="22"/>
      <c r="H1235" s="22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</row>
    <row r="1236" spans="2:32" ht="14.25" x14ac:dyDescent="0.2">
      <c r="B1236" s="93"/>
      <c r="C1236" s="22"/>
      <c r="D1236" s="22"/>
      <c r="E1236" s="23"/>
      <c r="F1236" s="23"/>
      <c r="G1236" s="22"/>
      <c r="H1236" s="22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</row>
    <row r="1237" spans="2:32" ht="14.25" x14ac:dyDescent="0.2">
      <c r="B1237" s="93"/>
      <c r="C1237" s="22"/>
      <c r="D1237" s="22"/>
      <c r="E1237" s="23"/>
      <c r="F1237" s="23"/>
      <c r="G1237" s="22"/>
      <c r="H1237" s="22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</row>
    <row r="1238" spans="2:32" ht="14.25" x14ac:dyDescent="0.2">
      <c r="B1238" s="93"/>
      <c r="C1238" s="22"/>
      <c r="D1238" s="22"/>
      <c r="E1238" s="23"/>
      <c r="F1238" s="23"/>
      <c r="G1238" s="22"/>
      <c r="H1238" s="22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</row>
    <row r="1239" spans="2:32" ht="14.25" x14ac:dyDescent="0.2">
      <c r="B1239" s="93"/>
      <c r="C1239" s="22"/>
      <c r="D1239" s="22"/>
      <c r="E1239" s="23"/>
      <c r="F1239" s="23"/>
      <c r="G1239" s="22"/>
      <c r="H1239" s="22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</row>
    <row r="1240" spans="2:32" ht="14.25" x14ac:dyDescent="0.2">
      <c r="B1240" s="93"/>
      <c r="C1240" s="22"/>
      <c r="D1240" s="22"/>
      <c r="E1240" s="23"/>
      <c r="F1240" s="23"/>
      <c r="G1240" s="22"/>
      <c r="H1240" s="22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</row>
    <row r="1241" spans="2:32" ht="14.25" x14ac:dyDescent="0.2">
      <c r="B1241" s="93"/>
      <c r="C1241" s="22"/>
      <c r="D1241" s="22"/>
      <c r="E1241" s="23"/>
      <c r="F1241" s="23"/>
      <c r="G1241" s="22"/>
      <c r="H1241" s="22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</row>
    <row r="1242" spans="2:32" ht="14.25" x14ac:dyDescent="0.2">
      <c r="B1242" s="93"/>
      <c r="C1242" s="22"/>
      <c r="D1242" s="22"/>
      <c r="E1242" s="23"/>
      <c r="F1242" s="23"/>
      <c r="G1242" s="22"/>
      <c r="H1242" s="22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</row>
    <row r="1243" spans="2:32" ht="14.25" x14ac:dyDescent="0.2">
      <c r="B1243" s="93"/>
      <c r="C1243" s="22"/>
      <c r="D1243" s="22"/>
      <c r="E1243" s="23"/>
      <c r="F1243" s="23"/>
      <c r="G1243" s="22"/>
      <c r="H1243" s="22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</row>
    <row r="1244" spans="2:32" ht="14.25" x14ac:dyDescent="0.2">
      <c r="B1244" s="93"/>
      <c r="C1244" s="22"/>
      <c r="D1244" s="22"/>
      <c r="E1244" s="23"/>
      <c r="F1244" s="23"/>
      <c r="G1244" s="22"/>
      <c r="H1244" s="22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</row>
    <row r="1245" spans="2:32" ht="14.25" x14ac:dyDescent="0.2">
      <c r="B1245" s="93"/>
      <c r="C1245" s="22"/>
      <c r="D1245" s="22"/>
      <c r="E1245" s="23"/>
      <c r="F1245" s="23"/>
      <c r="G1245" s="22"/>
      <c r="H1245" s="22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</row>
    <row r="1246" spans="2:32" ht="14.25" x14ac:dyDescent="0.2">
      <c r="B1246" s="93"/>
      <c r="C1246" s="22"/>
      <c r="D1246" s="22"/>
      <c r="E1246" s="23"/>
      <c r="F1246" s="23"/>
      <c r="G1246" s="22"/>
      <c r="H1246" s="22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</row>
    <row r="1247" spans="2:32" ht="14.25" x14ac:dyDescent="0.2">
      <c r="B1247" s="93"/>
      <c r="C1247" s="22"/>
      <c r="D1247" s="22"/>
      <c r="E1247" s="23"/>
      <c r="F1247" s="23"/>
      <c r="G1247" s="22"/>
      <c r="H1247" s="22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</row>
    <row r="1248" spans="2:32" ht="14.25" x14ac:dyDescent="0.2">
      <c r="B1248" s="93"/>
      <c r="C1248" s="22"/>
      <c r="D1248" s="22"/>
      <c r="E1248" s="23"/>
      <c r="F1248" s="23"/>
      <c r="G1248" s="22"/>
      <c r="H1248" s="22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</row>
    <row r="1249" spans="2:32" ht="14.25" x14ac:dyDescent="0.2">
      <c r="B1249" s="93"/>
      <c r="C1249" s="22"/>
      <c r="D1249" s="22"/>
      <c r="E1249" s="23"/>
      <c r="F1249" s="23"/>
      <c r="G1249" s="22"/>
      <c r="H1249" s="22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</row>
    <row r="1250" spans="2:32" ht="14.25" x14ac:dyDescent="0.2">
      <c r="B1250" s="93"/>
      <c r="C1250" s="22"/>
      <c r="D1250" s="22"/>
      <c r="E1250" s="23"/>
      <c r="F1250" s="23"/>
      <c r="G1250" s="22"/>
      <c r="H1250" s="22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</row>
    <row r="1251" spans="2:32" ht="14.25" x14ac:dyDescent="0.2">
      <c r="B1251" s="93"/>
      <c r="C1251" s="22"/>
      <c r="D1251" s="22"/>
      <c r="E1251" s="23"/>
      <c r="F1251" s="23"/>
      <c r="G1251" s="22"/>
      <c r="H1251" s="22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</row>
    <row r="1252" spans="2:32" ht="14.25" x14ac:dyDescent="0.2">
      <c r="B1252" s="93"/>
      <c r="C1252" s="22"/>
      <c r="D1252" s="22"/>
      <c r="E1252" s="23"/>
      <c r="F1252" s="23"/>
      <c r="G1252" s="22"/>
      <c r="H1252" s="22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</row>
    <row r="1253" spans="2:32" ht="14.25" x14ac:dyDescent="0.2">
      <c r="B1253" s="93"/>
      <c r="C1253" s="22"/>
      <c r="D1253" s="22"/>
      <c r="E1253" s="23"/>
      <c r="F1253" s="23"/>
      <c r="G1253" s="22"/>
      <c r="H1253" s="22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</row>
    <row r="1254" spans="2:32" ht="14.25" x14ac:dyDescent="0.2">
      <c r="B1254" s="93"/>
      <c r="C1254" s="22"/>
      <c r="D1254" s="22"/>
      <c r="E1254" s="23"/>
      <c r="F1254" s="23"/>
      <c r="G1254" s="22"/>
      <c r="H1254" s="22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</row>
    <row r="1255" spans="2:32" ht="14.25" x14ac:dyDescent="0.2">
      <c r="B1255" s="93"/>
      <c r="C1255" s="22"/>
      <c r="D1255" s="22"/>
      <c r="E1255" s="23"/>
      <c r="F1255" s="23"/>
      <c r="G1255" s="22"/>
      <c r="H1255" s="22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</row>
    <row r="1256" spans="2:32" ht="14.25" x14ac:dyDescent="0.2">
      <c r="B1256" s="93"/>
      <c r="C1256" s="22"/>
      <c r="D1256" s="22"/>
      <c r="E1256" s="23"/>
      <c r="F1256" s="23"/>
      <c r="G1256" s="22"/>
      <c r="H1256" s="22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</row>
    <row r="1257" spans="2:32" ht="14.25" x14ac:dyDescent="0.2">
      <c r="B1257" s="93"/>
      <c r="C1257" s="22"/>
      <c r="D1257" s="22"/>
      <c r="E1257" s="23"/>
      <c r="F1257" s="23"/>
      <c r="G1257" s="22"/>
      <c r="H1257" s="22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</row>
    <row r="1258" spans="2:32" ht="14.25" x14ac:dyDescent="0.2">
      <c r="B1258" s="93"/>
      <c r="C1258" s="22"/>
      <c r="D1258" s="22"/>
      <c r="E1258" s="23"/>
      <c r="F1258" s="23"/>
      <c r="G1258" s="22"/>
      <c r="H1258" s="22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</row>
    <row r="1259" spans="2:32" ht="14.25" x14ac:dyDescent="0.2">
      <c r="B1259" s="93"/>
      <c r="C1259" s="22"/>
      <c r="D1259" s="22"/>
      <c r="E1259" s="23"/>
      <c r="F1259" s="23"/>
      <c r="G1259" s="22"/>
      <c r="H1259" s="22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</row>
    <row r="1260" spans="2:32" ht="14.25" x14ac:dyDescent="0.2">
      <c r="B1260" s="93"/>
      <c r="C1260" s="22"/>
      <c r="D1260" s="22"/>
      <c r="E1260" s="23"/>
      <c r="F1260" s="23"/>
      <c r="G1260" s="22"/>
      <c r="H1260" s="22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</row>
    <row r="1261" spans="2:32" ht="14.25" x14ac:dyDescent="0.2">
      <c r="B1261" s="93"/>
      <c r="C1261" s="22"/>
      <c r="D1261" s="22"/>
      <c r="E1261" s="23"/>
      <c r="F1261" s="23"/>
      <c r="G1261" s="22"/>
      <c r="H1261" s="22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</row>
    <row r="1262" spans="2:32" ht="14.25" x14ac:dyDescent="0.2">
      <c r="B1262" s="93"/>
      <c r="C1262" s="22"/>
      <c r="D1262" s="22"/>
      <c r="E1262" s="23"/>
      <c r="F1262" s="23"/>
      <c r="G1262" s="22"/>
      <c r="H1262" s="22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</row>
    <row r="1263" spans="2:32" ht="14.25" x14ac:dyDescent="0.2">
      <c r="B1263" s="93"/>
      <c r="C1263" s="22"/>
      <c r="D1263" s="22"/>
      <c r="E1263" s="23"/>
      <c r="F1263" s="23"/>
      <c r="G1263" s="22"/>
      <c r="H1263" s="22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</row>
    <row r="1264" spans="2:32" ht="14.25" x14ac:dyDescent="0.2">
      <c r="B1264" s="93"/>
      <c r="C1264" s="22"/>
      <c r="D1264" s="22"/>
      <c r="E1264" s="23"/>
      <c r="F1264" s="23"/>
      <c r="G1264" s="22"/>
      <c r="H1264" s="22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</row>
    <row r="1265" spans="2:32" ht="14.25" x14ac:dyDescent="0.2">
      <c r="B1265" s="93"/>
      <c r="C1265" s="22"/>
      <c r="D1265" s="22"/>
      <c r="E1265" s="23"/>
      <c r="F1265" s="23"/>
      <c r="G1265" s="22"/>
      <c r="H1265" s="22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</row>
    <row r="1266" spans="2:32" ht="14.25" x14ac:dyDescent="0.2">
      <c r="B1266" s="93"/>
      <c r="C1266" s="22"/>
      <c r="D1266" s="22"/>
      <c r="E1266" s="23"/>
      <c r="F1266" s="23"/>
      <c r="G1266" s="22"/>
      <c r="H1266" s="22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</row>
    <row r="1267" spans="2:32" ht="14.25" x14ac:dyDescent="0.2">
      <c r="B1267" s="93"/>
      <c r="C1267" s="22"/>
      <c r="D1267" s="22"/>
      <c r="E1267" s="23"/>
      <c r="F1267" s="23"/>
      <c r="G1267" s="22"/>
      <c r="H1267" s="22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</row>
    <row r="1268" spans="2:32" ht="14.25" x14ac:dyDescent="0.2">
      <c r="B1268" s="93"/>
      <c r="C1268" s="22"/>
      <c r="D1268" s="22"/>
      <c r="E1268" s="23"/>
      <c r="F1268" s="23"/>
      <c r="G1268" s="22"/>
      <c r="H1268" s="22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</row>
    <row r="1269" spans="2:32" ht="14.25" x14ac:dyDescent="0.2">
      <c r="B1269" s="93"/>
      <c r="C1269" s="22"/>
      <c r="D1269" s="22"/>
      <c r="E1269" s="23"/>
      <c r="F1269" s="23"/>
      <c r="G1269" s="22"/>
      <c r="H1269" s="22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</row>
    <row r="1270" spans="2:32" ht="14.25" x14ac:dyDescent="0.2">
      <c r="B1270" s="93"/>
      <c r="C1270" s="22"/>
      <c r="D1270" s="22"/>
      <c r="E1270" s="23"/>
      <c r="F1270" s="23"/>
      <c r="G1270" s="22"/>
      <c r="H1270" s="22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</row>
    <row r="1271" spans="2:32" ht="14.25" x14ac:dyDescent="0.2">
      <c r="B1271" s="93"/>
      <c r="C1271" s="22"/>
      <c r="D1271" s="22"/>
      <c r="E1271" s="23"/>
      <c r="F1271" s="23"/>
      <c r="G1271" s="22"/>
      <c r="H1271" s="22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</row>
    <row r="1272" spans="2:32" ht="14.25" x14ac:dyDescent="0.2">
      <c r="B1272" s="93"/>
      <c r="C1272" s="22"/>
      <c r="D1272" s="22"/>
      <c r="E1272" s="23"/>
      <c r="F1272" s="23"/>
      <c r="G1272" s="22"/>
      <c r="H1272" s="22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</row>
    <row r="1273" spans="2:32" ht="14.25" x14ac:dyDescent="0.2">
      <c r="B1273" s="93"/>
      <c r="C1273" s="22"/>
      <c r="D1273" s="22"/>
      <c r="E1273" s="23"/>
      <c r="F1273" s="23"/>
      <c r="G1273" s="22"/>
      <c r="H1273" s="22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</row>
    <row r="1274" spans="2:32" ht="14.25" x14ac:dyDescent="0.2">
      <c r="B1274" s="93"/>
      <c r="C1274" s="22"/>
      <c r="D1274" s="22"/>
      <c r="E1274" s="23"/>
      <c r="F1274" s="23"/>
      <c r="G1274" s="22"/>
      <c r="H1274" s="22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</row>
    <row r="1275" spans="2:32" ht="14.25" x14ac:dyDescent="0.2">
      <c r="B1275" s="93"/>
      <c r="C1275" s="22"/>
      <c r="D1275" s="22"/>
      <c r="E1275" s="23"/>
      <c r="F1275" s="23"/>
      <c r="G1275" s="22"/>
      <c r="H1275" s="22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</row>
    <row r="1276" spans="2:32" ht="14.25" x14ac:dyDescent="0.2">
      <c r="B1276" s="93"/>
      <c r="C1276" s="22"/>
      <c r="D1276" s="22"/>
      <c r="E1276" s="23"/>
      <c r="F1276" s="23"/>
      <c r="G1276" s="22"/>
      <c r="H1276" s="22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</row>
    <row r="1277" spans="2:32" ht="14.25" x14ac:dyDescent="0.2">
      <c r="B1277" s="93"/>
      <c r="C1277" s="22"/>
      <c r="D1277" s="22"/>
      <c r="E1277" s="23"/>
      <c r="F1277" s="23"/>
      <c r="G1277" s="22"/>
      <c r="H1277" s="22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</row>
    <row r="1278" spans="2:32" ht="14.25" x14ac:dyDescent="0.2">
      <c r="B1278" s="93"/>
      <c r="C1278" s="22"/>
      <c r="D1278" s="22"/>
      <c r="E1278" s="23"/>
      <c r="F1278" s="23"/>
      <c r="G1278" s="22"/>
      <c r="H1278" s="22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</row>
    <row r="1279" spans="2:32" ht="14.25" x14ac:dyDescent="0.2">
      <c r="B1279" s="93"/>
      <c r="C1279" s="22"/>
      <c r="D1279" s="22"/>
      <c r="E1279" s="23"/>
      <c r="F1279" s="23"/>
      <c r="G1279" s="22"/>
      <c r="H1279" s="22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</row>
    <row r="1280" spans="2:32" ht="14.25" x14ac:dyDescent="0.2">
      <c r="B1280" s="93"/>
      <c r="C1280" s="22"/>
      <c r="D1280" s="22"/>
      <c r="E1280" s="23"/>
      <c r="F1280" s="23"/>
      <c r="G1280" s="22"/>
      <c r="H1280" s="22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</row>
    <row r="1281" spans="2:32" ht="14.25" x14ac:dyDescent="0.2">
      <c r="B1281" s="93"/>
      <c r="C1281" s="22"/>
      <c r="D1281" s="22"/>
      <c r="E1281" s="23"/>
      <c r="F1281" s="23"/>
      <c r="G1281" s="22"/>
      <c r="H1281" s="22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</row>
    <row r="1282" spans="2:32" ht="14.25" x14ac:dyDescent="0.2">
      <c r="B1282" s="93"/>
      <c r="C1282" s="22"/>
      <c r="D1282" s="22"/>
      <c r="E1282" s="23"/>
      <c r="F1282" s="23"/>
      <c r="G1282" s="22"/>
      <c r="H1282" s="22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</row>
    <row r="1283" spans="2:32" ht="14.25" x14ac:dyDescent="0.2">
      <c r="B1283" s="93"/>
      <c r="C1283" s="22"/>
      <c r="D1283" s="22"/>
      <c r="E1283" s="23"/>
      <c r="F1283" s="23"/>
      <c r="G1283" s="22"/>
      <c r="H1283" s="22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</row>
    <row r="1284" spans="2:32" ht="14.25" x14ac:dyDescent="0.2">
      <c r="B1284" s="93"/>
      <c r="C1284" s="22"/>
      <c r="D1284" s="22"/>
      <c r="E1284" s="23"/>
      <c r="F1284" s="23"/>
      <c r="G1284" s="22"/>
      <c r="H1284" s="22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</row>
    <row r="1285" spans="2:32" ht="14.25" x14ac:dyDescent="0.2">
      <c r="B1285" s="93"/>
      <c r="C1285" s="22"/>
      <c r="D1285" s="22"/>
      <c r="E1285" s="23"/>
      <c r="F1285" s="23"/>
      <c r="G1285" s="22"/>
      <c r="H1285" s="22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</row>
    <row r="1286" spans="2:32" ht="14.25" x14ac:dyDescent="0.2">
      <c r="B1286" s="93"/>
      <c r="C1286" s="22"/>
      <c r="D1286" s="22"/>
      <c r="E1286" s="23"/>
      <c r="F1286" s="23"/>
      <c r="G1286" s="22"/>
      <c r="H1286" s="22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</row>
    <row r="1287" spans="2:32" ht="14.25" x14ac:dyDescent="0.2">
      <c r="B1287" s="93"/>
      <c r="C1287" s="22"/>
      <c r="D1287" s="22"/>
      <c r="E1287" s="23"/>
      <c r="F1287" s="23"/>
      <c r="G1287" s="22"/>
      <c r="H1287" s="22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</row>
    <row r="1288" spans="2:32" ht="14.25" x14ac:dyDescent="0.2">
      <c r="B1288" s="93"/>
      <c r="C1288" s="22"/>
      <c r="D1288" s="22"/>
      <c r="E1288" s="23"/>
      <c r="F1288" s="23"/>
      <c r="G1288" s="22"/>
      <c r="H1288" s="22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</row>
    <row r="1289" spans="2:32" ht="14.25" x14ac:dyDescent="0.2">
      <c r="B1289" s="93"/>
      <c r="C1289" s="22"/>
      <c r="D1289" s="22"/>
      <c r="E1289" s="23"/>
      <c r="F1289" s="23"/>
      <c r="G1289" s="22"/>
      <c r="H1289" s="22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</row>
    <row r="1290" spans="2:32" ht="14.25" x14ac:dyDescent="0.2">
      <c r="B1290" s="93"/>
      <c r="C1290" s="22"/>
      <c r="D1290" s="22"/>
      <c r="E1290" s="23"/>
      <c r="F1290" s="23"/>
      <c r="G1290" s="22"/>
      <c r="H1290" s="22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</row>
    <row r="1291" spans="2:32" ht="14.25" x14ac:dyDescent="0.2">
      <c r="B1291" s="93"/>
      <c r="C1291" s="22"/>
      <c r="D1291" s="22"/>
      <c r="E1291" s="23"/>
      <c r="F1291" s="23"/>
      <c r="G1291" s="22"/>
      <c r="H1291" s="22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</row>
    <row r="1292" spans="2:32" ht="14.25" x14ac:dyDescent="0.2">
      <c r="B1292" s="93"/>
      <c r="C1292" s="22"/>
      <c r="D1292" s="22"/>
      <c r="E1292" s="23"/>
      <c r="F1292" s="23"/>
      <c r="G1292" s="22"/>
      <c r="H1292" s="22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</row>
    <row r="1293" spans="2:32" ht="14.25" x14ac:dyDescent="0.2">
      <c r="B1293" s="93"/>
      <c r="C1293" s="22"/>
      <c r="D1293" s="22"/>
      <c r="E1293" s="23"/>
      <c r="F1293" s="23"/>
      <c r="G1293" s="22"/>
      <c r="H1293" s="22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</row>
    <row r="1294" spans="2:32" ht="14.25" x14ac:dyDescent="0.2">
      <c r="B1294" s="93"/>
      <c r="C1294" s="22"/>
      <c r="D1294" s="22"/>
      <c r="E1294" s="23"/>
      <c r="F1294" s="23"/>
      <c r="G1294" s="22"/>
      <c r="H1294" s="22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</row>
    <row r="1295" spans="2:32" ht="14.25" x14ac:dyDescent="0.2">
      <c r="B1295" s="93"/>
      <c r="C1295" s="22"/>
      <c r="D1295" s="22"/>
      <c r="E1295" s="23"/>
      <c r="F1295" s="23"/>
      <c r="G1295" s="22"/>
      <c r="H1295" s="22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</row>
    <row r="1296" spans="2:32" ht="14.25" x14ac:dyDescent="0.2">
      <c r="B1296" s="93"/>
      <c r="C1296" s="22"/>
      <c r="D1296" s="22"/>
      <c r="E1296" s="23"/>
      <c r="F1296" s="23"/>
      <c r="G1296" s="22"/>
      <c r="H1296" s="22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</row>
    <row r="1297" spans="2:32" ht="14.25" x14ac:dyDescent="0.2">
      <c r="B1297" s="93"/>
      <c r="C1297" s="22"/>
      <c r="D1297" s="22"/>
      <c r="E1297" s="23"/>
      <c r="F1297" s="23"/>
      <c r="G1297" s="22"/>
      <c r="H1297" s="22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</row>
    <row r="1298" spans="2:32" ht="14.25" x14ac:dyDescent="0.2">
      <c r="B1298" s="93"/>
      <c r="C1298" s="22"/>
      <c r="D1298" s="22"/>
      <c r="E1298" s="23"/>
      <c r="F1298" s="23"/>
      <c r="G1298" s="22"/>
      <c r="H1298" s="22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</row>
    <row r="1299" spans="2:32" ht="14.25" x14ac:dyDescent="0.2">
      <c r="B1299" s="93"/>
      <c r="C1299" s="22"/>
      <c r="D1299" s="22"/>
      <c r="E1299" s="23"/>
      <c r="F1299" s="23"/>
      <c r="G1299" s="22"/>
      <c r="H1299" s="22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</row>
    <row r="1300" spans="2:32" ht="14.25" x14ac:dyDescent="0.2">
      <c r="B1300" s="93"/>
      <c r="C1300" s="22"/>
      <c r="D1300" s="22"/>
      <c r="E1300" s="23"/>
      <c r="F1300" s="23"/>
      <c r="G1300" s="22"/>
      <c r="H1300" s="22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</row>
    <row r="1301" spans="2:32" ht="14.25" x14ac:dyDescent="0.2">
      <c r="B1301" s="93"/>
      <c r="C1301" s="22"/>
      <c r="D1301" s="22"/>
      <c r="E1301" s="23"/>
      <c r="F1301" s="23"/>
      <c r="G1301" s="22"/>
      <c r="H1301" s="22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</row>
    <row r="1302" spans="2:32" ht="14.25" x14ac:dyDescent="0.2">
      <c r="B1302" s="93"/>
      <c r="C1302" s="22"/>
      <c r="D1302" s="22"/>
      <c r="E1302" s="23"/>
      <c r="F1302" s="23"/>
      <c r="G1302" s="22"/>
      <c r="H1302" s="22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</row>
    <row r="1303" spans="2:32" ht="14.25" x14ac:dyDescent="0.2">
      <c r="B1303" s="93"/>
      <c r="C1303" s="22"/>
      <c r="D1303" s="22"/>
      <c r="E1303" s="23"/>
      <c r="F1303" s="23"/>
      <c r="G1303" s="22"/>
      <c r="H1303" s="22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</row>
    <row r="1304" spans="2:32" ht="14.25" x14ac:dyDescent="0.2">
      <c r="B1304" s="93"/>
      <c r="C1304" s="22"/>
      <c r="D1304" s="22"/>
      <c r="E1304" s="23"/>
      <c r="F1304" s="23"/>
      <c r="G1304" s="22"/>
      <c r="H1304" s="22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</row>
    <row r="1305" spans="2:32" ht="14.25" x14ac:dyDescent="0.2">
      <c r="B1305" s="93"/>
      <c r="C1305" s="22"/>
      <c r="D1305" s="22"/>
      <c r="E1305" s="23"/>
      <c r="F1305" s="23"/>
      <c r="G1305" s="22"/>
      <c r="H1305" s="22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</row>
    <row r="1306" spans="2:32" ht="14.25" x14ac:dyDescent="0.2">
      <c r="B1306" s="93"/>
      <c r="C1306" s="22"/>
      <c r="D1306" s="22"/>
      <c r="E1306" s="23"/>
      <c r="F1306" s="23"/>
      <c r="G1306" s="22"/>
      <c r="H1306" s="22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</row>
    <row r="1307" spans="2:32" ht="14.25" x14ac:dyDescent="0.2">
      <c r="B1307" s="93"/>
      <c r="C1307" s="22"/>
      <c r="D1307" s="22"/>
      <c r="E1307" s="23"/>
      <c r="F1307" s="23"/>
      <c r="G1307" s="22"/>
      <c r="H1307" s="22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</row>
    <row r="1308" spans="2:32" ht="14.25" x14ac:dyDescent="0.2">
      <c r="B1308" s="93"/>
      <c r="C1308" s="22"/>
      <c r="D1308" s="22"/>
      <c r="E1308" s="23"/>
      <c r="F1308" s="23"/>
      <c r="G1308" s="22"/>
      <c r="H1308" s="22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</row>
    <row r="1309" spans="2:32" ht="14.25" x14ac:dyDescent="0.2">
      <c r="B1309" s="93"/>
      <c r="C1309" s="22"/>
      <c r="D1309" s="22"/>
      <c r="E1309" s="23"/>
      <c r="F1309" s="23"/>
      <c r="G1309" s="22"/>
      <c r="H1309" s="22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</row>
    <row r="1310" spans="2:32" ht="14.25" x14ac:dyDescent="0.2">
      <c r="B1310" s="93"/>
      <c r="C1310" s="22"/>
      <c r="D1310" s="22"/>
      <c r="E1310" s="23"/>
      <c r="F1310" s="23"/>
      <c r="G1310" s="22"/>
      <c r="H1310" s="22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</row>
    <row r="1311" spans="2:32" ht="14.25" x14ac:dyDescent="0.2">
      <c r="B1311" s="93"/>
      <c r="C1311" s="22"/>
      <c r="D1311" s="22"/>
      <c r="E1311" s="23"/>
      <c r="F1311" s="23"/>
      <c r="G1311" s="22"/>
      <c r="H1311" s="22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</row>
    <row r="1312" spans="2:32" ht="14.25" x14ac:dyDescent="0.2">
      <c r="B1312" s="93"/>
      <c r="C1312" s="22"/>
      <c r="D1312" s="22"/>
      <c r="E1312" s="23"/>
      <c r="F1312" s="23"/>
      <c r="G1312" s="22"/>
      <c r="H1312" s="22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</row>
    <row r="1313" spans="2:32" ht="14.25" x14ac:dyDescent="0.2">
      <c r="B1313" s="93"/>
      <c r="C1313" s="22"/>
      <c r="D1313" s="22"/>
      <c r="E1313" s="23"/>
      <c r="F1313" s="23"/>
      <c r="G1313" s="22"/>
      <c r="H1313" s="22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</row>
    <row r="1314" spans="2:32" ht="14.25" x14ac:dyDescent="0.2">
      <c r="B1314" s="93"/>
      <c r="C1314" s="22"/>
      <c r="D1314" s="22"/>
      <c r="E1314" s="23"/>
      <c r="F1314" s="23"/>
      <c r="G1314" s="22"/>
      <c r="H1314" s="22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</row>
    <row r="1315" spans="2:32" ht="14.25" x14ac:dyDescent="0.2">
      <c r="B1315" s="93"/>
      <c r="C1315" s="22"/>
      <c r="D1315" s="22"/>
      <c r="E1315" s="23"/>
      <c r="F1315" s="23"/>
      <c r="G1315" s="22"/>
      <c r="H1315" s="22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</row>
    <row r="1316" spans="2:32" ht="14.25" x14ac:dyDescent="0.2">
      <c r="B1316" s="93"/>
      <c r="C1316" s="22"/>
      <c r="D1316" s="22"/>
      <c r="E1316" s="23"/>
      <c r="F1316" s="23"/>
      <c r="G1316" s="22"/>
      <c r="H1316" s="22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</row>
    <row r="1317" spans="2:32" ht="14.25" x14ac:dyDescent="0.2">
      <c r="B1317" s="93"/>
      <c r="C1317" s="22"/>
      <c r="D1317" s="22"/>
      <c r="E1317" s="23"/>
      <c r="F1317" s="23"/>
      <c r="G1317" s="22"/>
      <c r="H1317" s="22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</row>
    <row r="1318" spans="2:32" ht="14.25" x14ac:dyDescent="0.2">
      <c r="B1318" s="93"/>
      <c r="C1318" s="22"/>
      <c r="D1318" s="22"/>
      <c r="E1318" s="23"/>
      <c r="F1318" s="23"/>
      <c r="G1318" s="22"/>
      <c r="H1318" s="22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</row>
    <row r="1319" spans="2:32" ht="14.25" x14ac:dyDescent="0.2">
      <c r="B1319" s="93"/>
      <c r="C1319" s="22"/>
      <c r="D1319" s="22"/>
      <c r="E1319" s="23"/>
      <c r="F1319" s="23"/>
      <c r="G1319" s="22"/>
      <c r="H1319" s="22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</row>
    <row r="1320" spans="2:32" ht="14.25" x14ac:dyDescent="0.2">
      <c r="B1320" s="93"/>
      <c r="C1320" s="22"/>
      <c r="D1320" s="22"/>
      <c r="E1320" s="23"/>
      <c r="F1320" s="23"/>
      <c r="G1320" s="22"/>
      <c r="H1320" s="22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</row>
    <row r="1321" spans="2:32" ht="14.25" x14ac:dyDescent="0.2">
      <c r="B1321" s="93"/>
      <c r="C1321" s="22"/>
      <c r="D1321" s="22"/>
      <c r="E1321" s="23"/>
      <c r="F1321" s="23"/>
      <c r="G1321" s="22"/>
      <c r="H1321" s="22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</row>
    <row r="1322" spans="2:32" ht="14.25" x14ac:dyDescent="0.2">
      <c r="B1322" s="93"/>
      <c r="C1322" s="22"/>
      <c r="D1322" s="22"/>
      <c r="E1322" s="23"/>
      <c r="F1322" s="23"/>
      <c r="G1322" s="22"/>
      <c r="H1322" s="22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</row>
    <row r="1323" spans="2:32" ht="14.25" x14ac:dyDescent="0.2">
      <c r="B1323" s="93"/>
      <c r="C1323" s="22"/>
      <c r="D1323" s="22"/>
      <c r="E1323" s="23"/>
      <c r="F1323" s="23"/>
      <c r="G1323" s="22"/>
      <c r="H1323" s="22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</row>
    <row r="1324" spans="2:32" ht="14.25" x14ac:dyDescent="0.2">
      <c r="B1324" s="93"/>
      <c r="C1324" s="22"/>
      <c r="D1324" s="22"/>
      <c r="E1324" s="23"/>
      <c r="F1324" s="23"/>
      <c r="G1324" s="22"/>
      <c r="H1324" s="22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</row>
    <row r="1325" spans="2:32" ht="14.25" x14ac:dyDescent="0.2">
      <c r="B1325" s="93"/>
      <c r="C1325" s="22"/>
      <c r="D1325" s="22"/>
      <c r="E1325" s="23"/>
      <c r="F1325" s="23"/>
      <c r="G1325" s="22"/>
      <c r="H1325" s="22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</row>
    <row r="1326" spans="2:32" ht="14.25" x14ac:dyDescent="0.2">
      <c r="B1326" s="93"/>
      <c r="C1326" s="22"/>
      <c r="D1326" s="22"/>
      <c r="E1326" s="23"/>
      <c r="F1326" s="23"/>
      <c r="G1326" s="22"/>
      <c r="H1326" s="22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</row>
    <row r="1327" spans="2:32" ht="14.25" x14ac:dyDescent="0.2">
      <c r="B1327" s="93"/>
      <c r="C1327" s="22"/>
      <c r="D1327" s="22"/>
      <c r="E1327" s="23"/>
      <c r="F1327" s="23"/>
      <c r="G1327" s="22"/>
      <c r="H1327" s="22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</row>
    <row r="1328" spans="2:32" ht="14.25" x14ac:dyDescent="0.2">
      <c r="B1328" s="93"/>
      <c r="C1328" s="22"/>
      <c r="D1328" s="22"/>
      <c r="E1328" s="23"/>
      <c r="F1328" s="23"/>
      <c r="G1328" s="22"/>
      <c r="H1328" s="22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</row>
    <row r="1329" spans="2:32" ht="14.25" x14ac:dyDescent="0.2">
      <c r="B1329" s="93"/>
      <c r="C1329" s="22"/>
      <c r="D1329" s="22"/>
      <c r="E1329" s="23"/>
      <c r="F1329" s="23"/>
      <c r="G1329" s="22"/>
      <c r="H1329" s="22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</row>
    <row r="1330" spans="2:32" ht="14.25" x14ac:dyDescent="0.2">
      <c r="B1330" s="93"/>
      <c r="C1330" s="22"/>
      <c r="D1330" s="22"/>
      <c r="E1330" s="23"/>
      <c r="F1330" s="23"/>
      <c r="G1330" s="22"/>
      <c r="H1330" s="22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</row>
    <row r="1331" spans="2:32" ht="14.25" x14ac:dyDescent="0.2">
      <c r="B1331" s="93"/>
      <c r="C1331" s="22"/>
      <c r="D1331" s="22"/>
      <c r="E1331" s="23"/>
      <c r="F1331" s="23"/>
      <c r="G1331" s="22"/>
      <c r="H1331" s="22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</row>
    <row r="1332" spans="2:32" ht="14.25" x14ac:dyDescent="0.2">
      <c r="B1332" s="93"/>
      <c r="C1332" s="22"/>
      <c r="D1332" s="22"/>
      <c r="E1332" s="23"/>
      <c r="F1332" s="23"/>
      <c r="G1332" s="22"/>
      <c r="H1332" s="22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</row>
    <row r="1333" spans="2:32" ht="14.25" x14ac:dyDescent="0.2">
      <c r="B1333" s="93"/>
      <c r="C1333" s="22"/>
      <c r="D1333" s="22"/>
      <c r="E1333" s="23"/>
      <c r="F1333" s="23"/>
      <c r="G1333" s="22"/>
      <c r="H1333" s="22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</row>
    <row r="1334" spans="2:32" ht="14.25" x14ac:dyDescent="0.2">
      <c r="B1334" s="93"/>
      <c r="C1334" s="22"/>
      <c r="D1334" s="22"/>
      <c r="E1334" s="23"/>
      <c r="F1334" s="23"/>
      <c r="G1334" s="22"/>
      <c r="H1334" s="22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</row>
    <row r="1335" spans="2:32" ht="14.25" x14ac:dyDescent="0.2">
      <c r="B1335" s="93"/>
      <c r="C1335" s="22"/>
      <c r="D1335" s="22"/>
      <c r="E1335" s="23"/>
      <c r="F1335" s="23"/>
      <c r="G1335" s="22"/>
      <c r="H1335" s="22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</row>
    <row r="1336" spans="2:32" ht="14.25" x14ac:dyDescent="0.2">
      <c r="B1336" s="93"/>
      <c r="C1336" s="22"/>
      <c r="D1336" s="22"/>
      <c r="E1336" s="23"/>
      <c r="F1336" s="23"/>
      <c r="G1336" s="22"/>
      <c r="H1336" s="22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</row>
    <row r="1337" spans="2:32" ht="14.25" x14ac:dyDescent="0.2">
      <c r="B1337" s="93"/>
      <c r="C1337" s="22"/>
      <c r="D1337" s="22"/>
      <c r="E1337" s="23"/>
      <c r="F1337" s="23"/>
      <c r="G1337" s="22"/>
      <c r="H1337" s="22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</row>
    <row r="1338" spans="2:32" ht="14.25" x14ac:dyDescent="0.2">
      <c r="B1338" s="93"/>
      <c r="C1338" s="22"/>
      <c r="D1338" s="22"/>
      <c r="E1338" s="23"/>
      <c r="F1338" s="23"/>
      <c r="G1338" s="22"/>
      <c r="H1338" s="22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</row>
    <row r="1339" spans="2:32" ht="14.25" x14ac:dyDescent="0.2">
      <c r="B1339" s="93"/>
      <c r="C1339" s="22"/>
      <c r="D1339" s="22"/>
      <c r="E1339" s="23"/>
      <c r="F1339" s="23"/>
      <c r="G1339" s="22"/>
      <c r="H1339" s="22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</row>
    <row r="1340" spans="2:32" ht="14.25" x14ac:dyDescent="0.2">
      <c r="B1340" s="93"/>
      <c r="C1340" s="22"/>
      <c r="D1340" s="22"/>
      <c r="E1340" s="23"/>
      <c r="F1340" s="23"/>
      <c r="G1340" s="22"/>
      <c r="H1340" s="22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</row>
    <row r="1341" spans="2:32" ht="14.25" x14ac:dyDescent="0.2">
      <c r="B1341" s="93"/>
      <c r="C1341" s="22"/>
      <c r="D1341" s="22"/>
      <c r="E1341" s="23"/>
      <c r="F1341" s="23"/>
      <c r="G1341" s="22"/>
      <c r="H1341" s="22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</row>
    <row r="1342" spans="2:32" ht="14.25" x14ac:dyDescent="0.2">
      <c r="B1342" s="93"/>
      <c r="C1342" s="22"/>
      <c r="D1342" s="22"/>
      <c r="E1342" s="23"/>
      <c r="F1342" s="23"/>
      <c r="G1342" s="22"/>
      <c r="H1342" s="22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</row>
    <row r="1343" spans="2:32" ht="14.25" x14ac:dyDescent="0.2">
      <c r="B1343" s="93"/>
      <c r="C1343" s="22"/>
      <c r="D1343" s="22"/>
      <c r="E1343" s="23"/>
      <c r="F1343" s="23"/>
      <c r="G1343" s="22"/>
      <c r="H1343" s="22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</row>
    <row r="1344" spans="2:32" ht="14.25" x14ac:dyDescent="0.2">
      <c r="B1344" s="93"/>
      <c r="C1344" s="22"/>
      <c r="D1344" s="22"/>
      <c r="E1344" s="23"/>
      <c r="F1344" s="23"/>
      <c r="G1344" s="22"/>
      <c r="H1344" s="22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</row>
    <row r="1345" spans="2:32" ht="14.25" x14ac:dyDescent="0.2">
      <c r="B1345" s="93"/>
      <c r="C1345" s="22"/>
      <c r="D1345" s="22"/>
      <c r="E1345" s="23"/>
      <c r="F1345" s="23"/>
      <c r="G1345" s="22"/>
      <c r="H1345" s="22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</row>
    <row r="1346" spans="2:32" ht="14.25" x14ac:dyDescent="0.2">
      <c r="B1346" s="93"/>
      <c r="C1346" s="22"/>
      <c r="D1346" s="22"/>
      <c r="E1346" s="23"/>
      <c r="F1346" s="23"/>
      <c r="G1346" s="22"/>
      <c r="H1346" s="22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</row>
    <row r="1347" spans="2:32" ht="14.25" x14ac:dyDescent="0.2">
      <c r="B1347" s="93"/>
      <c r="C1347" s="22"/>
      <c r="D1347" s="22"/>
      <c r="E1347" s="23"/>
      <c r="F1347" s="23"/>
      <c r="G1347" s="22"/>
      <c r="H1347" s="22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</row>
    <row r="1348" spans="2:32" ht="14.25" x14ac:dyDescent="0.2">
      <c r="B1348" s="93"/>
      <c r="C1348" s="22"/>
      <c r="D1348" s="22"/>
      <c r="E1348" s="23"/>
      <c r="F1348" s="23"/>
      <c r="G1348" s="22"/>
      <c r="H1348" s="22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</row>
    <row r="1349" spans="2:32" ht="14.25" x14ac:dyDescent="0.2">
      <c r="B1349" s="93"/>
      <c r="C1349" s="22"/>
      <c r="D1349" s="22"/>
      <c r="E1349" s="23"/>
      <c r="F1349" s="23"/>
      <c r="G1349" s="22"/>
      <c r="H1349" s="22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</row>
    <row r="1350" spans="2:32" ht="14.25" x14ac:dyDescent="0.2">
      <c r="B1350" s="93"/>
      <c r="C1350" s="22"/>
      <c r="D1350" s="22"/>
      <c r="E1350" s="23"/>
      <c r="F1350" s="23"/>
      <c r="G1350" s="22"/>
      <c r="H1350" s="22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</row>
    <row r="1351" spans="2:32" ht="14.25" x14ac:dyDescent="0.2">
      <c r="B1351" s="93"/>
      <c r="C1351" s="22"/>
      <c r="D1351" s="22"/>
      <c r="E1351" s="23"/>
      <c r="F1351" s="23"/>
      <c r="G1351" s="22"/>
      <c r="H1351" s="22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</row>
    <row r="1352" spans="2:32" ht="14.25" x14ac:dyDescent="0.2">
      <c r="B1352" s="93"/>
      <c r="C1352" s="22"/>
      <c r="D1352" s="22"/>
      <c r="E1352" s="23"/>
      <c r="F1352" s="23"/>
      <c r="G1352" s="22"/>
      <c r="H1352" s="22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</row>
    <row r="1353" spans="2:32" ht="14.25" x14ac:dyDescent="0.2">
      <c r="B1353" s="93"/>
      <c r="C1353" s="22"/>
      <c r="D1353" s="22"/>
      <c r="E1353" s="23"/>
      <c r="F1353" s="23"/>
      <c r="G1353" s="22"/>
      <c r="H1353" s="22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</row>
    <row r="1354" spans="2:32" ht="14.25" x14ac:dyDescent="0.2">
      <c r="B1354" s="93"/>
      <c r="C1354" s="22"/>
      <c r="D1354" s="22"/>
      <c r="E1354" s="23"/>
      <c r="F1354" s="23"/>
      <c r="G1354" s="22"/>
      <c r="H1354" s="22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</row>
    <row r="1355" spans="2:32" ht="14.25" x14ac:dyDescent="0.2">
      <c r="B1355" s="93"/>
      <c r="C1355" s="22"/>
      <c r="D1355" s="22"/>
      <c r="E1355" s="23"/>
      <c r="F1355" s="23"/>
      <c r="G1355" s="22"/>
      <c r="H1355" s="22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</row>
    <row r="1356" spans="2:32" ht="14.25" x14ac:dyDescent="0.2">
      <c r="B1356" s="93"/>
      <c r="C1356" s="22"/>
      <c r="D1356" s="22"/>
      <c r="E1356" s="23"/>
      <c r="F1356" s="23"/>
      <c r="G1356" s="22"/>
      <c r="H1356" s="22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</row>
    <row r="1357" spans="2:32" ht="14.25" x14ac:dyDescent="0.2">
      <c r="B1357" s="93"/>
      <c r="C1357" s="22"/>
      <c r="D1357" s="22"/>
      <c r="E1357" s="23"/>
      <c r="F1357" s="23"/>
      <c r="G1357" s="22"/>
      <c r="H1357" s="22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</row>
    <row r="1358" spans="2:32" ht="14.25" x14ac:dyDescent="0.2">
      <c r="B1358" s="93"/>
      <c r="C1358" s="22"/>
      <c r="D1358" s="22"/>
      <c r="E1358" s="23"/>
      <c r="F1358" s="23"/>
      <c r="G1358" s="22"/>
      <c r="H1358" s="22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</row>
    <row r="1359" spans="2:32" ht="14.25" x14ac:dyDescent="0.2">
      <c r="B1359" s="93"/>
      <c r="C1359" s="22"/>
      <c r="D1359" s="22"/>
      <c r="E1359" s="23"/>
      <c r="F1359" s="23"/>
      <c r="G1359" s="22"/>
      <c r="H1359" s="22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</row>
    <row r="1360" spans="2:32" ht="14.25" x14ac:dyDescent="0.2">
      <c r="B1360" s="93"/>
      <c r="C1360" s="22"/>
      <c r="D1360" s="22"/>
      <c r="E1360" s="23"/>
      <c r="F1360" s="23"/>
      <c r="G1360" s="22"/>
      <c r="H1360" s="22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</row>
    <row r="1361" spans="2:32" ht="14.25" x14ac:dyDescent="0.2">
      <c r="B1361" s="93"/>
      <c r="C1361" s="22"/>
      <c r="D1361" s="22"/>
      <c r="E1361" s="23"/>
      <c r="F1361" s="23"/>
      <c r="G1361" s="22"/>
      <c r="H1361" s="22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</row>
    <row r="1362" spans="2:32" ht="14.25" x14ac:dyDescent="0.2">
      <c r="B1362" s="93"/>
      <c r="C1362" s="22"/>
      <c r="D1362" s="22"/>
      <c r="E1362" s="23"/>
      <c r="F1362" s="23"/>
      <c r="G1362" s="22"/>
      <c r="H1362" s="22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</row>
    <row r="1363" spans="2:32" ht="14.25" x14ac:dyDescent="0.2">
      <c r="B1363" s="93"/>
      <c r="C1363" s="22"/>
      <c r="D1363" s="22"/>
      <c r="E1363" s="23"/>
      <c r="F1363" s="23"/>
      <c r="G1363" s="22"/>
      <c r="H1363" s="22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</row>
    <row r="1364" spans="2:32" ht="14.25" x14ac:dyDescent="0.2">
      <c r="B1364" s="93"/>
      <c r="C1364" s="22"/>
      <c r="D1364" s="22"/>
      <c r="E1364" s="23"/>
      <c r="F1364" s="23"/>
      <c r="G1364" s="22"/>
      <c r="H1364" s="22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</row>
    <row r="1365" spans="2:32" ht="14.25" x14ac:dyDescent="0.2">
      <c r="B1365" s="93"/>
      <c r="C1365" s="22"/>
      <c r="D1365" s="22"/>
      <c r="E1365" s="23"/>
      <c r="F1365" s="23"/>
      <c r="G1365" s="22"/>
      <c r="H1365" s="22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</row>
    <row r="1366" spans="2:32" ht="14.25" x14ac:dyDescent="0.2">
      <c r="B1366" s="93"/>
      <c r="C1366" s="22"/>
      <c r="D1366" s="22"/>
      <c r="E1366" s="23"/>
      <c r="F1366" s="23"/>
      <c r="G1366" s="22"/>
      <c r="H1366" s="22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</row>
    <row r="1367" spans="2:32" ht="14.25" x14ac:dyDescent="0.2">
      <c r="B1367" s="93"/>
      <c r="C1367" s="22"/>
      <c r="D1367" s="22"/>
      <c r="E1367" s="23"/>
      <c r="F1367" s="23"/>
      <c r="G1367" s="22"/>
      <c r="H1367" s="22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</row>
    <row r="1368" spans="2:32" ht="14.25" x14ac:dyDescent="0.2">
      <c r="B1368" s="93"/>
      <c r="C1368" s="22"/>
      <c r="D1368" s="22"/>
      <c r="E1368" s="23"/>
      <c r="F1368" s="23"/>
      <c r="G1368" s="22"/>
      <c r="H1368" s="22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</row>
    <row r="1369" spans="2:32" ht="14.25" x14ac:dyDescent="0.2">
      <c r="B1369" s="93"/>
      <c r="C1369" s="22"/>
      <c r="D1369" s="22"/>
      <c r="E1369" s="23"/>
      <c r="F1369" s="23"/>
      <c r="G1369" s="22"/>
      <c r="H1369" s="22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</row>
    <row r="1370" spans="2:32" ht="14.25" x14ac:dyDescent="0.2">
      <c r="B1370" s="93"/>
      <c r="C1370" s="22"/>
      <c r="D1370" s="22"/>
      <c r="E1370" s="23"/>
      <c r="F1370" s="23"/>
      <c r="G1370" s="22"/>
      <c r="H1370" s="22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</row>
    <row r="1371" spans="2:32" ht="14.25" x14ac:dyDescent="0.2">
      <c r="B1371" s="93"/>
      <c r="C1371" s="22"/>
      <c r="D1371" s="22"/>
      <c r="E1371" s="23"/>
      <c r="F1371" s="23"/>
      <c r="G1371" s="22"/>
      <c r="H1371" s="22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</row>
    <row r="1372" spans="2:32" ht="14.25" x14ac:dyDescent="0.2">
      <c r="B1372" s="93"/>
      <c r="C1372" s="22"/>
      <c r="D1372" s="22"/>
      <c r="E1372" s="23"/>
      <c r="F1372" s="23"/>
      <c r="G1372" s="22"/>
      <c r="H1372" s="22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</row>
    <row r="1373" spans="2:32" ht="14.25" x14ac:dyDescent="0.2">
      <c r="B1373" s="93"/>
      <c r="C1373" s="22"/>
      <c r="D1373" s="22"/>
      <c r="E1373" s="23"/>
      <c r="F1373" s="23"/>
      <c r="G1373" s="22"/>
      <c r="H1373" s="22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</row>
    <row r="1374" spans="2:32" ht="14.25" x14ac:dyDescent="0.2">
      <c r="B1374" s="93"/>
      <c r="C1374" s="22"/>
      <c r="D1374" s="22"/>
      <c r="E1374" s="23"/>
      <c r="F1374" s="23"/>
      <c r="G1374" s="22"/>
      <c r="H1374" s="22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</row>
    <row r="1375" spans="2:32" ht="14.25" x14ac:dyDescent="0.2">
      <c r="B1375" s="93"/>
      <c r="C1375" s="22"/>
      <c r="D1375" s="22"/>
      <c r="E1375" s="23"/>
      <c r="F1375" s="23"/>
      <c r="G1375" s="22"/>
      <c r="H1375" s="22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</row>
    <row r="1376" spans="2:32" ht="14.25" x14ac:dyDescent="0.2">
      <c r="B1376" s="93"/>
      <c r="C1376" s="22"/>
      <c r="D1376" s="22"/>
      <c r="E1376" s="23"/>
      <c r="F1376" s="23"/>
      <c r="G1376" s="22"/>
      <c r="H1376" s="22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</row>
    <row r="1377" spans="2:32" ht="14.25" x14ac:dyDescent="0.2">
      <c r="B1377" s="93"/>
      <c r="C1377" s="22"/>
      <c r="D1377" s="22"/>
      <c r="E1377" s="23"/>
      <c r="F1377" s="23"/>
      <c r="G1377" s="22"/>
      <c r="H1377" s="22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</row>
    <row r="1378" spans="2:32" ht="14.25" x14ac:dyDescent="0.2">
      <c r="B1378" s="93"/>
      <c r="C1378" s="22"/>
      <c r="D1378" s="22"/>
      <c r="E1378" s="23"/>
      <c r="F1378" s="23"/>
      <c r="G1378" s="22"/>
      <c r="H1378" s="22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</row>
    <row r="1379" spans="2:32" ht="14.25" x14ac:dyDescent="0.2">
      <c r="B1379" s="93"/>
      <c r="C1379" s="22"/>
      <c r="D1379" s="22"/>
      <c r="E1379" s="23"/>
      <c r="F1379" s="23"/>
      <c r="G1379" s="22"/>
      <c r="H1379" s="22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</row>
    <row r="1380" spans="2:32" ht="14.25" x14ac:dyDescent="0.2">
      <c r="B1380" s="93"/>
      <c r="C1380" s="22"/>
      <c r="D1380" s="22"/>
      <c r="E1380" s="23"/>
      <c r="F1380" s="23"/>
      <c r="G1380" s="22"/>
      <c r="H1380" s="22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</row>
    <row r="1381" spans="2:32" ht="14.25" x14ac:dyDescent="0.2">
      <c r="B1381" s="93"/>
      <c r="C1381" s="22"/>
      <c r="D1381" s="22"/>
      <c r="E1381" s="23"/>
      <c r="F1381" s="23"/>
      <c r="G1381" s="22"/>
      <c r="H1381" s="22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</row>
    <row r="1382" spans="2:32" ht="14.25" x14ac:dyDescent="0.2">
      <c r="B1382" s="93"/>
      <c r="C1382" s="22"/>
      <c r="D1382" s="22"/>
      <c r="E1382" s="23"/>
      <c r="F1382" s="23"/>
      <c r="G1382" s="22"/>
      <c r="H1382" s="22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</row>
    <row r="1383" spans="2:32" ht="14.25" x14ac:dyDescent="0.2">
      <c r="B1383" s="93"/>
      <c r="C1383" s="22"/>
      <c r="D1383" s="22"/>
      <c r="E1383" s="23"/>
      <c r="F1383" s="23"/>
      <c r="G1383" s="22"/>
      <c r="H1383" s="22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</row>
    <row r="1384" spans="2:32" ht="14.25" x14ac:dyDescent="0.2">
      <c r="B1384" s="93"/>
      <c r="C1384" s="22"/>
      <c r="D1384" s="22"/>
      <c r="E1384" s="23"/>
      <c r="F1384" s="23"/>
      <c r="G1384" s="22"/>
      <c r="H1384" s="22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</row>
    <row r="1385" spans="2:32" ht="14.25" x14ac:dyDescent="0.2">
      <c r="B1385" s="93"/>
      <c r="C1385" s="22"/>
      <c r="D1385" s="22"/>
      <c r="E1385" s="23"/>
      <c r="F1385" s="23"/>
      <c r="G1385" s="22"/>
      <c r="H1385" s="22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</row>
    <row r="1386" spans="2:32" ht="14.25" x14ac:dyDescent="0.2">
      <c r="B1386" s="93"/>
      <c r="C1386" s="22"/>
      <c r="D1386" s="22"/>
      <c r="E1386" s="23"/>
      <c r="F1386" s="23"/>
      <c r="G1386" s="22"/>
      <c r="H1386" s="22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</row>
    <row r="1387" spans="2:32" ht="14.25" x14ac:dyDescent="0.2">
      <c r="B1387" s="93"/>
      <c r="C1387" s="22"/>
      <c r="D1387" s="22"/>
      <c r="E1387" s="23"/>
      <c r="F1387" s="23"/>
      <c r="G1387" s="22"/>
      <c r="H1387" s="22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</row>
    <row r="1388" spans="2:32" ht="14.25" x14ac:dyDescent="0.2">
      <c r="B1388" s="93"/>
      <c r="C1388" s="22"/>
      <c r="D1388" s="22"/>
      <c r="E1388" s="23"/>
      <c r="F1388" s="23"/>
      <c r="G1388" s="22"/>
      <c r="H1388" s="22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</row>
    <row r="1389" spans="2:32" ht="14.25" x14ac:dyDescent="0.2">
      <c r="B1389" s="93"/>
      <c r="C1389" s="22"/>
      <c r="D1389" s="22"/>
      <c r="E1389" s="23"/>
      <c r="F1389" s="23"/>
      <c r="G1389" s="22"/>
      <c r="H1389" s="22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</row>
    <row r="1390" spans="2:32" ht="14.25" x14ac:dyDescent="0.2">
      <c r="B1390" s="93"/>
      <c r="C1390" s="22"/>
      <c r="D1390" s="22"/>
      <c r="E1390" s="23"/>
      <c r="F1390" s="23"/>
      <c r="G1390" s="22"/>
      <c r="H1390" s="22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</row>
    <row r="1391" spans="2:32" ht="14.25" x14ac:dyDescent="0.2">
      <c r="B1391" s="93"/>
      <c r="C1391" s="22"/>
      <c r="D1391" s="22"/>
      <c r="E1391" s="23"/>
      <c r="F1391" s="23"/>
      <c r="G1391" s="22"/>
      <c r="H1391" s="22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</row>
    <row r="1392" spans="2:32" ht="14.25" x14ac:dyDescent="0.2">
      <c r="B1392" s="93"/>
      <c r="C1392" s="22"/>
      <c r="D1392" s="22"/>
      <c r="E1392" s="23"/>
      <c r="F1392" s="23"/>
      <c r="G1392" s="22"/>
      <c r="H1392" s="22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</row>
    <row r="1393" spans="2:32" ht="14.25" x14ac:dyDescent="0.2">
      <c r="B1393" s="93"/>
      <c r="C1393" s="22"/>
      <c r="D1393" s="22"/>
      <c r="E1393" s="23"/>
      <c r="F1393" s="23"/>
      <c r="G1393" s="22"/>
      <c r="H1393" s="22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</row>
    <row r="1394" spans="2:32" ht="14.25" x14ac:dyDescent="0.2">
      <c r="B1394" s="93"/>
      <c r="C1394" s="22"/>
      <c r="D1394" s="22"/>
      <c r="E1394" s="23"/>
      <c r="F1394" s="23"/>
      <c r="G1394" s="22"/>
      <c r="H1394" s="22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</row>
    <row r="1395" spans="2:32" ht="14.25" x14ac:dyDescent="0.2">
      <c r="B1395" s="93"/>
      <c r="C1395" s="22"/>
      <c r="D1395" s="22"/>
      <c r="E1395" s="23"/>
      <c r="F1395" s="23"/>
      <c r="G1395" s="22"/>
      <c r="H1395" s="22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</row>
    <row r="1396" spans="2:32" ht="14.25" x14ac:dyDescent="0.2">
      <c r="B1396" s="93"/>
      <c r="C1396" s="22"/>
      <c r="D1396" s="22"/>
      <c r="E1396" s="23"/>
      <c r="F1396" s="23"/>
      <c r="G1396" s="22"/>
      <c r="H1396" s="22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</row>
    <row r="1397" spans="2:32" ht="14.25" x14ac:dyDescent="0.2">
      <c r="B1397" s="93"/>
      <c r="C1397" s="22"/>
      <c r="D1397" s="22"/>
      <c r="E1397" s="23"/>
      <c r="F1397" s="23"/>
      <c r="G1397" s="22"/>
      <c r="H1397" s="22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</row>
    <row r="1398" spans="2:32" ht="14.25" x14ac:dyDescent="0.2">
      <c r="B1398" s="93"/>
      <c r="C1398" s="22"/>
      <c r="D1398" s="22"/>
      <c r="E1398" s="23"/>
      <c r="F1398" s="23"/>
      <c r="G1398" s="22"/>
      <c r="H1398" s="22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</row>
    <row r="1399" spans="2:32" ht="14.25" x14ac:dyDescent="0.2">
      <c r="B1399" s="93"/>
      <c r="C1399" s="22"/>
      <c r="D1399" s="22"/>
      <c r="E1399" s="23"/>
      <c r="F1399" s="23"/>
      <c r="G1399" s="22"/>
      <c r="H1399" s="22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</row>
    <row r="1400" spans="2:32" ht="14.25" x14ac:dyDescent="0.2">
      <c r="B1400" s="93"/>
      <c r="C1400" s="22"/>
      <c r="D1400" s="22"/>
      <c r="E1400" s="23"/>
      <c r="F1400" s="23"/>
      <c r="G1400" s="22"/>
      <c r="H1400" s="22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</row>
    <row r="1401" spans="2:32" ht="14.25" x14ac:dyDescent="0.2">
      <c r="B1401" s="93"/>
      <c r="C1401" s="22"/>
      <c r="D1401" s="22"/>
      <c r="E1401" s="23"/>
      <c r="F1401" s="23"/>
      <c r="G1401" s="22"/>
      <c r="H1401" s="22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</row>
    <row r="1402" spans="2:32" ht="14.25" x14ac:dyDescent="0.2">
      <c r="B1402" s="93"/>
      <c r="C1402" s="22"/>
      <c r="D1402" s="22"/>
      <c r="E1402" s="23"/>
      <c r="F1402" s="23"/>
      <c r="G1402" s="22"/>
      <c r="H1402" s="22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</row>
    <row r="1403" spans="2:32" ht="14.25" x14ac:dyDescent="0.2">
      <c r="B1403" s="93"/>
      <c r="C1403" s="22"/>
      <c r="D1403" s="22"/>
      <c r="E1403" s="23"/>
      <c r="F1403" s="23"/>
      <c r="G1403" s="22"/>
      <c r="H1403" s="22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</row>
    <row r="1404" spans="2:32" ht="14.25" x14ac:dyDescent="0.2">
      <c r="B1404" s="93"/>
      <c r="C1404" s="22"/>
      <c r="D1404" s="22"/>
      <c r="E1404" s="23"/>
      <c r="F1404" s="23"/>
      <c r="G1404" s="22"/>
      <c r="H1404" s="22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</row>
    <row r="1405" spans="2:32" ht="14.25" x14ac:dyDescent="0.2">
      <c r="B1405" s="93"/>
      <c r="C1405" s="22"/>
      <c r="D1405" s="22"/>
      <c r="E1405" s="23"/>
      <c r="F1405" s="23"/>
      <c r="G1405" s="22"/>
      <c r="H1405" s="22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</row>
    <row r="1406" spans="2:32" ht="14.25" x14ac:dyDescent="0.2">
      <c r="B1406" s="93"/>
      <c r="C1406" s="22"/>
      <c r="D1406" s="22"/>
      <c r="E1406" s="23"/>
      <c r="F1406" s="23"/>
      <c r="G1406" s="22"/>
      <c r="H1406" s="22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</row>
    <row r="1407" spans="2:32" ht="14.25" x14ac:dyDescent="0.2">
      <c r="B1407" s="93"/>
      <c r="C1407" s="22"/>
      <c r="D1407" s="22"/>
      <c r="E1407" s="23"/>
      <c r="F1407" s="23"/>
      <c r="G1407" s="22"/>
      <c r="H1407" s="22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</row>
    <row r="1408" spans="2:32" ht="14.25" x14ac:dyDescent="0.2">
      <c r="B1408" s="93"/>
      <c r="C1408" s="22"/>
      <c r="D1408" s="22"/>
      <c r="E1408" s="23"/>
      <c r="F1408" s="23"/>
      <c r="G1408" s="22"/>
      <c r="H1408" s="22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</row>
    <row r="1409" spans="2:32" ht="14.25" x14ac:dyDescent="0.2">
      <c r="B1409" s="93"/>
      <c r="C1409" s="22"/>
      <c r="D1409" s="22"/>
      <c r="E1409" s="23"/>
      <c r="F1409" s="23"/>
      <c r="G1409" s="22"/>
      <c r="H1409" s="22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</row>
    <row r="1410" spans="2:32" ht="14.25" x14ac:dyDescent="0.2">
      <c r="B1410" s="93"/>
      <c r="C1410" s="22"/>
      <c r="D1410" s="22"/>
      <c r="E1410" s="23"/>
      <c r="F1410" s="23"/>
      <c r="G1410" s="22"/>
      <c r="H1410" s="22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</row>
    <row r="1411" spans="2:32" ht="14.25" x14ac:dyDescent="0.2">
      <c r="B1411" s="93"/>
      <c r="C1411" s="22"/>
      <c r="D1411" s="22"/>
      <c r="E1411" s="23"/>
      <c r="F1411" s="23"/>
      <c r="G1411" s="22"/>
      <c r="H1411" s="22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</row>
    <row r="1412" spans="2:32" ht="14.25" x14ac:dyDescent="0.2">
      <c r="B1412" s="93"/>
      <c r="C1412" s="22"/>
      <c r="D1412" s="22"/>
      <c r="E1412" s="23"/>
      <c r="F1412" s="23"/>
      <c r="G1412" s="22"/>
      <c r="H1412" s="22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</row>
    <row r="1413" spans="2:32" ht="14.25" x14ac:dyDescent="0.2">
      <c r="B1413" s="93"/>
      <c r="C1413" s="22"/>
      <c r="D1413" s="22"/>
      <c r="E1413" s="23"/>
      <c r="F1413" s="23"/>
      <c r="G1413" s="22"/>
      <c r="H1413" s="22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</row>
    <row r="1414" spans="2:32" ht="14.25" x14ac:dyDescent="0.2">
      <c r="B1414" s="93"/>
      <c r="C1414" s="22"/>
      <c r="D1414" s="22"/>
      <c r="E1414" s="23"/>
      <c r="F1414" s="23"/>
      <c r="G1414" s="22"/>
      <c r="H1414" s="22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</row>
    <row r="1415" spans="2:32" ht="14.25" x14ac:dyDescent="0.2">
      <c r="B1415" s="93"/>
      <c r="C1415" s="22"/>
      <c r="D1415" s="22"/>
      <c r="E1415" s="23"/>
      <c r="F1415" s="23"/>
      <c r="G1415" s="22"/>
      <c r="H1415" s="22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</row>
    <row r="1416" spans="2:32" ht="14.25" x14ac:dyDescent="0.2">
      <c r="B1416" s="93"/>
      <c r="C1416" s="22"/>
      <c r="D1416" s="22"/>
      <c r="E1416" s="23"/>
      <c r="F1416" s="23"/>
      <c r="G1416" s="22"/>
      <c r="H1416" s="22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</row>
    <row r="1417" spans="2:32" ht="14.25" x14ac:dyDescent="0.2">
      <c r="B1417" s="93"/>
      <c r="C1417" s="22"/>
      <c r="D1417" s="22"/>
      <c r="E1417" s="23"/>
      <c r="F1417" s="23"/>
      <c r="G1417" s="22"/>
      <c r="H1417" s="22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</row>
    <row r="1418" spans="2:32" ht="14.25" x14ac:dyDescent="0.2">
      <c r="B1418" s="93"/>
      <c r="C1418" s="22"/>
      <c r="D1418" s="22"/>
      <c r="E1418" s="23"/>
      <c r="F1418" s="23"/>
      <c r="G1418" s="22"/>
      <c r="H1418" s="22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</row>
    <row r="1419" spans="2:32" ht="14.25" x14ac:dyDescent="0.2">
      <c r="B1419" s="93"/>
      <c r="C1419" s="22"/>
      <c r="D1419" s="22"/>
      <c r="E1419" s="23"/>
      <c r="F1419" s="23"/>
      <c r="G1419" s="22"/>
      <c r="H1419" s="22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</row>
    <row r="1420" spans="2:32" ht="14.25" x14ac:dyDescent="0.2">
      <c r="B1420" s="93"/>
      <c r="C1420" s="22"/>
      <c r="D1420" s="22"/>
      <c r="E1420" s="23"/>
      <c r="F1420" s="23"/>
      <c r="G1420" s="22"/>
      <c r="H1420" s="22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</row>
    <row r="1421" spans="2:32" ht="14.25" x14ac:dyDescent="0.2">
      <c r="B1421" s="93"/>
      <c r="C1421" s="22"/>
      <c r="D1421" s="22"/>
      <c r="E1421" s="23"/>
      <c r="F1421" s="23"/>
      <c r="G1421" s="22"/>
      <c r="H1421" s="22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</row>
    <row r="1422" spans="2:32" ht="14.25" x14ac:dyDescent="0.2">
      <c r="B1422" s="93"/>
      <c r="C1422" s="22"/>
      <c r="D1422" s="22"/>
      <c r="E1422" s="23"/>
      <c r="F1422" s="23"/>
      <c r="G1422" s="22"/>
      <c r="H1422" s="22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</row>
    <row r="1423" spans="2:32" ht="14.25" x14ac:dyDescent="0.2">
      <c r="B1423" s="93"/>
      <c r="C1423" s="22"/>
      <c r="D1423" s="22"/>
      <c r="E1423" s="23"/>
      <c r="F1423" s="23"/>
      <c r="G1423" s="22"/>
      <c r="H1423" s="22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</row>
    <row r="1424" spans="2:32" ht="14.25" x14ac:dyDescent="0.2">
      <c r="B1424" s="93"/>
      <c r="C1424" s="22"/>
      <c r="D1424" s="22"/>
      <c r="E1424" s="23"/>
      <c r="F1424" s="23"/>
      <c r="G1424" s="22"/>
      <c r="H1424" s="22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</row>
    <row r="1425" spans="2:32" ht="14.25" x14ac:dyDescent="0.2">
      <c r="B1425" s="93"/>
      <c r="C1425" s="22"/>
      <c r="D1425" s="22"/>
      <c r="E1425" s="23"/>
      <c r="F1425" s="23"/>
      <c r="G1425" s="22"/>
      <c r="H1425" s="22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</row>
    <row r="1426" spans="2:32" ht="14.25" x14ac:dyDescent="0.2">
      <c r="B1426" s="93"/>
      <c r="C1426" s="22"/>
      <c r="D1426" s="22"/>
      <c r="E1426" s="23"/>
      <c r="F1426" s="23"/>
      <c r="G1426" s="22"/>
      <c r="H1426" s="22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</row>
    <row r="1427" spans="2:32" ht="14.25" x14ac:dyDescent="0.2">
      <c r="B1427" s="93"/>
      <c r="C1427" s="22"/>
      <c r="D1427" s="22"/>
      <c r="E1427" s="23"/>
      <c r="F1427" s="23"/>
      <c r="G1427" s="22"/>
      <c r="H1427" s="22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</row>
    <row r="1428" spans="2:32" ht="14.25" x14ac:dyDescent="0.2">
      <c r="B1428" s="93"/>
      <c r="C1428" s="22"/>
      <c r="D1428" s="22"/>
      <c r="E1428" s="23"/>
      <c r="F1428" s="23"/>
      <c r="G1428" s="22"/>
      <c r="H1428" s="22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</row>
    <row r="1429" spans="2:32" ht="14.25" x14ac:dyDescent="0.2">
      <c r="B1429" s="93"/>
      <c r="C1429" s="22"/>
      <c r="D1429" s="22"/>
      <c r="E1429" s="23"/>
      <c r="F1429" s="23"/>
      <c r="G1429" s="22"/>
      <c r="H1429" s="22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</row>
    <row r="1430" spans="2:32" ht="14.25" x14ac:dyDescent="0.2">
      <c r="B1430" s="93"/>
      <c r="C1430" s="22"/>
      <c r="D1430" s="22"/>
      <c r="E1430" s="23"/>
      <c r="F1430" s="23"/>
      <c r="G1430" s="22"/>
      <c r="H1430" s="22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</row>
    <row r="1431" spans="2:32" ht="14.25" x14ac:dyDescent="0.2">
      <c r="B1431" s="93"/>
      <c r="C1431" s="22"/>
      <c r="D1431" s="22"/>
      <c r="E1431" s="23"/>
      <c r="F1431" s="23"/>
      <c r="G1431" s="22"/>
      <c r="H1431" s="22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</row>
    <row r="1432" spans="2:32" ht="14.25" x14ac:dyDescent="0.2">
      <c r="B1432" s="93"/>
      <c r="C1432" s="22"/>
      <c r="D1432" s="22"/>
      <c r="E1432" s="23"/>
      <c r="F1432" s="23"/>
      <c r="G1432" s="22"/>
      <c r="H1432" s="22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</row>
    <row r="1433" spans="2:32" ht="14.25" x14ac:dyDescent="0.2">
      <c r="B1433" s="93"/>
      <c r="C1433" s="22"/>
      <c r="D1433" s="22"/>
      <c r="E1433" s="23"/>
      <c r="F1433" s="23"/>
      <c r="G1433" s="22"/>
      <c r="H1433" s="22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</row>
    <row r="1434" spans="2:32" ht="14.25" x14ac:dyDescent="0.2">
      <c r="B1434" s="93"/>
      <c r="C1434" s="22"/>
      <c r="D1434" s="22"/>
      <c r="E1434" s="23"/>
      <c r="F1434" s="23"/>
      <c r="G1434" s="22"/>
      <c r="H1434" s="22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</row>
    <row r="1435" spans="2:32" ht="14.25" x14ac:dyDescent="0.2">
      <c r="B1435" s="93"/>
      <c r="C1435" s="22"/>
      <c r="D1435" s="22"/>
      <c r="E1435" s="23"/>
      <c r="F1435" s="23"/>
      <c r="G1435" s="22"/>
      <c r="H1435" s="22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</row>
    <row r="1436" spans="2:32" ht="14.25" x14ac:dyDescent="0.2">
      <c r="B1436" s="93"/>
      <c r="C1436" s="22"/>
      <c r="D1436" s="22"/>
      <c r="E1436" s="23"/>
      <c r="F1436" s="23"/>
      <c r="G1436" s="22"/>
      <c r="H1436" s="22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</row>
    <row r="1437" spans="2:32" ht="14.25" x14ac:dyDescent="0.2">
      <c r="B1437" s="93"/>
      <c r="C1437" s="22"/>
      <c r="D1437" s="22"/>
      <c r="E1437" s="23"/>
      <c r="F1437" s="23"/>
      <c r="G1437" s="22"/>
      <c r="H1437" s="22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</row>
    <row r="1438" spans="2:32" ht="14.25" x14ac:dyDescent="0.2">
      <c r="B1438" s="93"/>
      <c r="C1438" s="22"/>
      <c r="D1438" s="22"/>
      <c r="E1438" s="23"/>
      <c r="F1438" s="23"/>
      <c r="G1438" s="22"/>
      <c r="H1438" s="22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</row>
    <row r="1439" spans="2:32" ht="14.25" x14ac:dyDescent="0.2">
      <c r="B1439" s="93"/>
      <c r="C1439" s="22"/>
      <c r="D1439" s="22"/>
      <c r="E1439" s="23"/>
      <c r="F1439" s="23"/>
      <c r="G1439" s="22"/>
      <c r="H1439" s="22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</row>
    <row r="1440" spans="2:32" ht="14.25" x14ac:dyDescent="0.2">
      <c r="B1440" s="93"/>
      <c r="C1440" s="22"/>
      <c r="D1440" s="22"/>
      <c r="E1440" s="23"/>
      <c r="F1440" s="23"/>
      <c r="G1440" s="22"/>
      <c r="H1440" s="22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</row>
    <row r="1441" spans="2:32" ht="14.25" x14ac:dyDescent="0.2">
      <c r="B1441" s="93"/>
      <c r="C1441" s="22"/>
      <c r="D1441" s="22"/>
      <c r="E1441" s="23"/>
      <c r="F1441" s="23"/>
      <c r="G1441" s="22"/>
      <c r="H1441" s="22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</row>
    <row r="1442" spans="2:32" ht="14.25" x14ac:dyDescent="0.2">
      <c r="B1442" s="93"/>
      <c r="C1442" s="22"/>
      <c r="D1442" s="22"/>
      <c r="E1442" s="23"/>
      <c r="F1442" s="23"/>
      <c r="G1442" s="22"/>
      <c r="H1442" s="22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</row>
    <row r="1443" spans="2:32" ht="14.25" x14ac:dyDescent="0.2">
      <c r="B1443" s="93"/>
      <c r="C1443" s="22"/>
      <c r="D1443" s="22"/>
      <c r="E1443" s="23"/>
      <c r="F1443" s="23"/>
      <c r="G1443" s="22"/>
      <c r="H1443" s="22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</row>
    <row r="1444" spans="2:32" ht="14.25" x14ac:dyDescent="0.2">
      <c r="B1444" s="93"/>
      <c r="C1444" s="22"/>
      <c r="D1444" s="22"/>
      <c r="E1444" s="23"/>
      <c r="F1444" s="23"/>
      <c r="G1444" s="22"/>
      <c r="H1444" s="22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</row>
    <row r="1445" spans="2:32" ht="14.25" x14ac:dyDescent="0.2">
      <c r="B1445" s="93"/>
      <c r="C1445" s="22"/>
      <c r="D1445" s="22"/>
      <c r="E1445" s="23"/>
      <c r="F1445" s="23"/>
      <c r="G1445" s="22"/>
      <c r="H1445" s="22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</row>
    <row r="1446" spans="2:32" ht="14.25" x14ac:dyDescent="0.2">
      <c r="B1446" s="93"/>
      <c r="C1446" s="22"/>
      <c r="D1446" s="22"/>
      <c r="E1446" s="23"/>
      <c r="F1446" s="23"/>
      <c r="G1446" s="22"/>
      <c r="H1446" s="22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</row>
    <row r="1447" spans="2:32" ht="14.25" x14ac:dyDescent="0.2">
      <c r="B1447" s="93"/>
      <c r="C1447" s="22"/>
      <c r="D1447" s="22"/>
      <c r="E1447" s="23"/>
      <c r="F1447" s="23"/>
      <c r="G1447" s="22"/>
      <c r="H1447" s="22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</row>
    <row r="1448" spans="2:32" ht="14.25" x14ac:dyDescent="0.2">
      <c r="B1448" s="93"/>
      <c r="C1448" s="22"/>
      <c r="D1448" s="22"/>
      <c r="E1448" s="23"/>
      <c r="F1448" s="23"/>
      <c r="G1448" s="22"/>
      <c r="H1448" s="22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</row>
    <row r="1449" spans="2:32" ht="14.25" x14ac:dyDescent="0.2">
      <c r="B1449" s="93"/>
      <c r="C1449" s="22"/>
      <c r="D1449" s="22"/>
      <c r="E1449" s="23"/>
      <c r="F1449" s="23"/>
      <c r="G1449" s="22"/>
      <c r="H1449" s="22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</row>
    <row r="1450" spans="2:32" ht="14.25" x14ac:dyDescent="0.2">
      <c r="B1450" s="93"/>
      <c r="C1450" s="22"/>
      <c r="D1450" s="22"/>
      <c r="E1450" s="23"/>
      <c r="F1450" s="23"/>
      <c r="G1450" s="22"/>
      <c r="H1450" s="22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</row>
    <row r="1451" spans="2:32" ht="14.25" x14ac:dyDescent="0.2">
      <c r="B1451" s="93"/>
      <c r="C1451" s="22"/>
      <c r="D1451" s="22"/>
      <c r="E1451" s="23"/>
      <c r="F1451" s="23"/>
      <c r="G1451" s="22"/>
      <c r="H1451" s="22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</row>
    <row r="1452" spans="2:32" ht="14.25" x14ac:dyDescent="0.2">
      <c r="B1452" s="93"/>
      <c r="C1452" s="22"/>
      <c r="D1452" s="22"/>
      <c r="E1452" s="23"/>
      <c r="F1452" s="23"/>
      <c r="G1452" s="22"/>
      <c r="H1452" s="22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</row>
    <row r="1453" spans="2:32" ht="14.25" x14ac:dyDescent="0.2">
      <c r="B1453" s="93"/>
      <c r="C1453" s="22"/>
      <c r="D1453" s="22"/>
      <c r="E1453" s="23"/>
      <c r="F1453" s="23"/>
      <c r="G1453" s="22"/>
      <c r="H1453" s="22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</row>
    <row r="1454" spans="2:32" ht="14.25" x14ac:dyDescent="0.2">
      <c r="B1454" s="93"/>
      <c r="C1454" s="22"/>
      <c r="D1454" s="22"/>
      <c r="E1454" s="23"/>
      <c r="F1454" s="23"/>
      <c r="G1454" s="22"/>
      <c r="H1454" s="22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</row>
    <row r="1455" spans="2:32" ht="14.25" x14ac:dyDescent="0.2">
      <c r="B1455" s="93"/>
      <c r="C1455" s="22"/>
      <c r="D1455" s="22"/>
      <c r="E1455" s="23"/>
      <c r="F1455" s="23"/>
      <c r="G1455" s="22"/>
      <c r="H1455" s="22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</row>
    <row r="1456" spans="2:32" ht="14.25" x14ac:dyDescent="0.2">
      <c r="B1456" s="93"/>
      <c r="C1456" s="22"/>
      <c r="D1456" s="22"/>
      <c r="E1456" s="23"/>
      <c r="F1456" s="23"/>
      <c r="G1456" s="22"/>
      <c r="H1456" s="22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</row>
    <row r="1457" spans="2:32" ht="14.25" x14ac:dyDescent="0.2">
      <c r="B1457" s="93"/>
      <c r="C1457" s="22"/>
      <c r="D1457" s="22"/>
      <c r="E1457" s="23"/>
      <c r="F1457" s="23"/>
      <c r="G1457" s="22"/>
      <c r="H1457" s="22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</row>
    <row r="1458" spans="2:32" ht="14.25" x14ac:dyDescent="0.2">
      <c r="B1458" s="93"/>
      <c r="C1458" s="22"/>
      <c r="D1458" s="22"/>
      <c r="E1458" s="23"/>
      <c r="F1458" s="23"/>
      <c r="G1458" s="22"/>
      <c r="H1458" s="22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</row>
    <row r="1459" spans="2:32" ht="14.25" x14ac:dyDescent="0.2">
      <c r="B1459" s="93"/>
      <c r="C1459" s="22"/>
      <c r="D1459" s="22"/>
      <c r="E1459" s="23"/>
      <c r="F1459" s="23"/>
      <c r="G1459" s="22"/>
      <c r="H1459" s="22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</row>
    <row r="1460" spans="2:32" ht="14.25" x14ac:dyDescent="0.2">
      <c r="B1460" s="93"/>
      <c r="C1460" s="22"/>
      <c r="D1460" s="22"/>
      <c r="E1460" s="23"/>
      <c r="F1460" s="23"/>
      <c r="G1460" s="22"/>
      <c r="H1460" s="22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</row>
    <row r="1461" spans="2:32" ht="14.25" x14ac:dyDescent="0.2">
      <c r="B1461" s="93"/>
      <c r="C1461" s="22"/>
      <c r="D1461" s="22"/>
      <c r="E1461" s="23"/>
      <c r="F1461" s="23"/>
      <c r="G1461" s="22"/>
      <c r="H1461" s="22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</row>
    <row r="1462" spans="2:32" ht="14.25" x14ac:dyDescent="0.2">
      <c r="B1462" s="93"/>
      <c r="C1462" s="22"/>
      <c r="D1462" s="22"/>
      <c r="E1462" s="23"/>
      <c r="F1462" s="23"/>
      <c r="G1462" s="22"/>
      <c r="H1462" s="22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</row>
    <row r="1463" spans="2:32" ht="14.25" x14ac:dyDescent="0.2">
      <c r="B1463" s="93"/>
      <c r="C1463" s="22"/>
      <c r="D1463" s="22"/>
      <c r="E1463" s="23"/>
      <c r="F1463" s="23"/>
      <c r="G1463" s="22"/>
      <c r="H1463" s="22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</row>
    <row r="1464" spans="2:32" ht="14.25" x14ac:dyDescent="0.2">
      <c r="B1464" s="93"/>
      <c r="C1464" s="22"/>
      <c r="D1464" s="22"/>
      <c r="E1464" s="23"/>
      <c r="F1464" s="23"/>
      <c r="G1464" s="22"/>
      <c r="H1464" s="22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</row>
    <row r="1465" spans="2:32" ht="14.25" x14ac:dyDescent="0.2">
      <c r="B1465" s="93"/>
      <c r="C1465" s="22"/>
      <c r="D1465" s="22"/>
      <c r="E1465" s="23"/>
      <c r="F1465" s="23"/>
      <c r="G1465" s="22"/>
      <c r="H1465" s="22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</row>
    <row r="1466" spans="2:32" ht="14.25" x14ac:dyDescent="0.2">
      <c r="B1466" s="93"/>
      <c r="C1466" s="22"/>
      <c r="D1466" s="22"/>
      <c r="E1466" s="23"/>
      <c r="F1466" s="23"/>
      <c r="G1466" s="22"/>
      <c r="H1466" s="22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</row>
    <row r="1467" spans="2:32" ht="14.25" x14ac:dyDescent="0.2">
      <c r="B1467" s="93"/>
      <c r="C1467" s="22"/>
      <c r="D1467" s="22"/>
      <c r="E1467" s="23"/>
      <c r="F1467" s="23"/>
      <c r="G1467" s="22"/>
      <c r="H1467" s="22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</row>
    <row r="1468" spans="2:32" ht="14.25" x14ac:dyDescent="0.2">
      <c r="B1468" s="93"/>
      <c r="C1468" s="22"/>
      <c r="D1468" s="22"/>
      <c r="E1468" s="23"/>
      <c r="F1468" s="23"/>
      <c r="G1468" s="22"/>
      <c r="H1468" s="22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</row>
    <row r="1469" spans="2:32" ht="14.25" x14ac:dyDescent="0.2">
      <c r="B1469" s="93"/>
      <c r="C1469" s="22"/>
      <c r="D1469" s="22"/>
      <c r="E1469" s="23"/>
      <c r="F1469" s="23"/>
      <c r="G1469" s="22"/>
      <c r="H1469" s="22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</row>
    <row r="1470" spans="2:32" ht="14.25" x14ac:dyDescent="0.2">
      <c r="B1470" s="93"/>
      <c r="C1470" s="22"/>
      <c r="D1470" s="22"/>
      <c r="E1470" s="23"/>
      <c r="F1470" s="23"/>
      <c r="G1470" s="22"/>
      <c r="H1470" s="22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</row>
    <row r="1471" spans="2:32" ht="14.25" x14ac:dyDescent="0.2">
      <c r="B1471" s="93"/>
      <c r="C1471" s="22"/>
      <c r="D1471" s="22"/>
      <c r="E1471" s="23"/>
      <c r="F1471" s="23"/>
      <c r="G1471" s="22"/>
      <c r="H1471" s="22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</row>
    <row r="1472" spans="2:32" ht="14.25" x14ac:dyDescent="0.2">
      <c r="B1472" s="93"/>
      <c r="C1472" s="22"/>
      <c r="D1472" s="22"/>
      <c r="E1472" s="23"/>
      <c r="F1472" s="23"/>
      <c r="G1472" s="22"/>
      <c r="H1472" s="22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</row>
    <row r="1473" spans="2:32" ht="14.25" x14ac:dyDescent="0.2">
      <c r="B1473" s="93"/>
      <c r="C1473" s="22"/>
      <c r="D1473" s="22"/>
      <c r="E1473" s="23"/>
      <c r="F1473" s="23"/>
      <c r="G1473" s="22"/>
      <c r="H1473" s="22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</row>
    <row r="1474" spans="2:32" ht="14.25" x14ac:dyDescent="0.2">
      <c r="B1474" s="93"/>
      <c r="C1474" s="22"/>
      <c r="D1474" s="22"/>
      <c r="E1474" s="23"/>
      <c r="F1474" s="23"/>
      <c r="G1474" s="22"/>
      <c r="H1474" s="22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</row>
    <row r="1475" spans="2:32" ht="14.25" x14ac:dyDescent="0.2">
      <c r="B1475" s="93"/>
      <c r="C1475" s="22"/>
      <c r="D1475" s="22"/>
      <c r="E1475" s="23"/>
      <c r="F1475" s="23"/>
      <c r="G1475" s="22"/>
      <c r="H1475" s="22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</row>
    <row r="1476" spans="2:32" ht="14.25" x14ac:dyDescent="0.2">
      <c r="B1476" s="93"/>
      <c r="C1476" s="22"/>
      <c r="D1476" s="22"/>
      <c r="E1476" s="23"/>
      <c r="F1476" s="23"/>
      <c r="G1476" s="22"/>
      <c r="H1476" s="22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</row>
    <row r="1477" spans="2:32" ht="14.25" x14ac:dyDescent="0.2">
      <c r="B1477" s="93"/>
      <c r="C1477" s="22"/>
      <c r="D1477" s="22"/>
      <c r="E1477" s="23"/>
      <c r="F1477" s="23"/>
      <c r="G1477" s="22"/>
      <c r="H1477" s="22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</row>
    <row r="1478" spans="2:32" ht="14.25" x14ac:dyDescent="0.2">
      <c r="B1478" s="93"/>
      <c r="C1478" s="22"/>
      <c r="D1478" s="22"/>
      <c r="E1478" s="23"/>
      <c r="F1478" s="23"/>
      <c r="G1478" s="22"/>
      <c r="H1478" s="22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</row>
    <row r="1479" spans="2:32" ht="14.25" x14ac:dyDescent="0.2">
      <c r="B1479" s="93"/>
      <c r="C1479" s="22"/>
      <c r="D1479" s="22"/>
      <c r="E1479" s="23"/>
      <c r="F1479" s="23"/>
      <c r="G1479" s="22"/>
      <c r="H1479" s="22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</row>
    <row r="1480" spans="2:32" ht="14.25" x14ac:dyDescent="0.2">
      <c r="B1480" s="93"/>
      <c r="C1480" s="22"/>
      <c r="D1480" s="22"/>
      <c r="E1480" s="23"/>
      <c r="F1480" s="23"/>
      <c r="G1480" s="22"/>
      <c r="H1480" s="22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</row>
    <row r="1481" spans="2:32" ht="14.25" x14ac:dyDescent="0.2">
      <c r="B1481" s="93"/>
      <c r="C1481" s="22"/>
      <c r="D1481" s="22"/>
      <c r="E1481" s="23"/>
      <c r="F1481" s="23"/>
      <c r="G1481" s="22"/>
      <c r="H1481" s="22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</row>
    <row r="1482" spans="2:32" ht="14.25" x14ac:dyDescent="0.2">
      <c r="B1482" s="93"/>
      <c r="C1482" s="22"/>
      <c r="D1482" s="22"/>
      <c r="E1482" s="23"/>
      <c r="F1482" s="23"/>
      <c r="G1482" s="22"/>
      <c r="H1482" s="22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</row>
    <row r="1483" spans="2:32" ht="14.25" x14ac:dyDescent="0.2">
      <c r="B1483" s="93"/>
      <c r="C1483" s="22"/>
      <c r="D1483" s="22"/>
      <c r="E1483" s="23"/>
      <c r="F1483" s="23"/>
      <c r="G1483" s="22"/>
      <c r="H1483" s="22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</row>
    <row r="1484" spans="2:32" ht="14.25" x14ac:dyDescent="0.2">
      <c r="B1484" s="93"/>
      <c r="C1484" s="22"/>
      <c r="D1484" s="22"/>
      <c r="E1484" s="23"/>
      <c r="F1484" s="23"/>
      <c r="G1484" s="22"/>
      <c r="H1484" s="22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</row>
    <row r="1485" spans="2:32" ht="14.25" x14ac:dyDescent="0.2">
      <c r="B1485" s="93"/>
      <c r="C1485" s="22"/>
      <c r="D1485" s="22"/>
      <c r="E1485" s="23"/>
      <c r="F1485" s="23"/>
      <c r="G1485" s="22"/>
      <c r="H1485" s="22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</row>
    <row r="1486" spans="2:32" ht="14.25" x14ac:dyDescent="0.2">
      <c r="B1486" s="93"/>
      <c r="C1486" s="22"/>
      <c r="D1486" s="22"/>
      <c r="E1486" s="23"/>
      <c r="F1486" s="23"/>
      <c r="G1486" s="22"/>
      <c r="H1486" s="22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</row>
    <row r="1487" spans="2:32" ht="14.25" x14ac:dyDescent="0.2">
      <c r="B1487" s="93"/>
      <c r="C1487" s="22"/>
      <c r="D1487" s="22"/>
      <c r="E1487" s="23"/>
      <c r="F1487" s="23"/>
      <c r="G1487" s="22"/>
      <c r="H1487" s="22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</row>
    <row r="1488" spans="2:32" ht="14.25" x14ac:dyDescent="0.2">
      <c r="B1488" s="93"/>
      <c r="C1488" s="22"/>
      <c r="D1488" s="22"/>
      <c r="E1488" s="23"/>
      <c r="F1488" s="23"/>
      <c r="G1488" s="22"/>
      <c r="H1488" s="22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</row>
    <row r="1489" spans="2:32" ht="14.25" x14ac:dyDescent="0.2">
      <c r="B1489" s="93"/>
      <c r="C1489" s="22"/>
      <c r="D1489" s="22"/>
      <c r="E1489" s="23"/>
      <c r="F1489" s="23"/>
      <c r="G1489" s="22"/>
      <c r="H1489" s="22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</row>
    <row r="1490" spans="2:32" ht="14.25" x14ac:dyDescent="0.2">
      <c r="B1490" s="93"/>
      <c r="C1490" s="22"/>
      <c r="D1490" s="22"/>
      <c r="E1490" s="23"/>
      <c r="F1490" s="23"/>
      <c r="G1490" s="22"/>
      <c r="H1490" s="22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</row>
    <row r="1491" spans="2:32" ht="14.25" x14ac:dyDescent="0.2">
      <c r="B1491" s="93"/>
      <c r="C1491" s="22"/>
      <c r="D1491" s="22"/>
      <c r="E1491" s="23"/>
      <c r="F1491" s="23"/>
      <c r="G1491" s="22"/>
      <c r="H1491" s="22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</row>
    <row r="1492" spans="2:32" ht="14.25" x14ac:dyDescent="0.2">
      <c r="B1492" s="93"/>
      <c r="C1492" s="22"/>
      <c r="D1492" s="22"/>
      <c r="E1492" s="23"/>
      <c r="F1492" s="23"/>
      <c r="G1492" s="22"/>
      <c r="H1492" s="22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</row>
    <row r="1493" spans="2:32" ht="14.25" x14ac:dyDescent="0.2">
      <c r="B1493" s="93"/>
      <c r="C1493" s="22"/>
      <c r="D1493" s="22"/>
      <c r="E1493" s="23"/>
      <c r="F1493" s="23"/>
      <c r="G1493" s="22"/>
      <c r="H1493" s="22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</row>
    <row r="1494" spans="2:32" ht="14.25" x14ac:dyDescent="0.2">
      <c r="B1494" s="93"/>
      <c r="C1494" s="22"/>
      <c r="D1494" s="22"/>
      <c r="E1494" s="23"/>
      <c r="F1494" s="23"/>
      <c r="G1494" s="22"/>
      <c r="H1494" s="22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</row>
    <row r="1495" spans="2:32" ht="14.25" x14ac:dyDescent="0.2">
      <c r="B1495" s="93"/>
      <c r="C1495" s="22"/>
      <c r="D1495" s="22"/>
      <c r="E1495" s="23"/>
      <c r="F1495" s="23"/>
      <c r="G1495" s="22"/>
      <c r="H1495" s="22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</row>
    <row r="1496" spans="2:32" ht="14.25" x14ac:dyDescent="0.2">
      <c r="B1496" s="93"/>
      <c r="C1496" s="22"/>
      <c r="D1496" s="22"/>
      <c r="E1496" s="23"/>
      <c r="F1496" s="23"/>
      <c r="G1496" s="22"/>
      <c r="H1496" s="22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</row>
    <row r="1497" spans="2:32" ht="14.25" x14ac:dyDescent="0.2">
      <c r="B1497" s="93"/>
      <c r="C1497" s="22"/>
      <c r="D1497" s="22"/>
      <c r="E1497" s="23"/>
      <c r="F1497" s="23"/>
      <c r="G1497" s="22"/>
      <c r="H1497" s="22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</row>
    <row r="1498" spans="2:32" ht="14.25" x14ac:dyDescent="0.2">
      <c r="B1498" s="93"/>
      <c r="C1498" s="22"/>
      <c r="D1498" s="22"/>
      <c r="E1498" s="23"/>
      <c r="F1498" s="23"/>
      <c r="G1498" s="22"/>
      <c r="H1498" s="22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</row>
    <row r="1499" spans="2:32" ht="14.25" x14ac:dyDescent="0.2">
      <c r="B1499" s="93"/>
      <c r="C1499" s="22"/>
      <c r="D1499" s="22"/>
      <c r="E1499" s="23"/>
      <c r="F1499" s="23"/>
      <c r="G1499" s="22"/>
      <c r="H1499" s="22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</row>
    <row r="1500" spans="2:32" ht="14.25" x14ac:dyDescent="0.2">
      <c r="B1500" s="93"/>
      <c r="C1500" s="22"/>
      <c r="D1500" s="22"/>
      <c r="E1500" s="23"/>
      <c r="F1500" s="23"/>
      <c r="G1500" s="22"/>
      <c r="H1500" s="22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</row>
    <row r="1501" spans="2:32" ht="14.25" x14ac:dyDescent="0.2">
      <c r="B1501" s="93"/>
      <c r="C1501" s="22"/>
      <c r="D1501" s="22"/>
      <c r="E1501" s="23"/>
      <c r="F1501" s="23"/>
      <c r="G1501" s="22"/>
      <c r="H1501" s="22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</row>
    <row r="1502" spans="2:32" ht="14.25" x14ac:dyDescent="0.2">
      <c r="B1502" s="93"/>
      <c r="C1502" s="22"/>
      <c r="D1502" s="22"/>
      <c r="E1502" s="23"/>
      <c r="F1502" s="23"/>
      <c r="G1502" s="22"/>
      <c r="H1502" s="22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</row>
    <row r="1503" spans="2:32" ht="14.25" x14ac:dyDescent="0.2">
      <c r="B1503" s="93"/>
      <c r="C1503" s="22"/>
      <c r="D1503" s="22"/>
      <c r="E1503" s="23"/>
      <c r="F1503" s="23"/>
      <c r="G1503" s="22"/>
      <c r="H1503" s="22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</row>
    <row r="1504" spans="2:32" ht="14.25" x14ac:dyDescent="0.2">
      <c r="B1504" s="93"/>
      <c r="C1504" s="22"/>
      <c r="D1504" s="22"/>
      <c r="E1504" s="23"/>
      <c r="F1504" s="23"/>
      <c r="G1504" s="22"/>
      <c r="H1504" s="22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</row>
    <row r="1505" spans="2:32" ht="14.25" x14ac:dyDescent="0.2">
      <c r="B1505" s="93"/>
      <c r="C1505" s="22"/>
      <c r="D1505" s="22"/>
      <c r="E1505" s="23"/>
      <c r="F1505" s="23"/>
      <c r="G1505" s="22"/>
      <c r="H1505" s="22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</row>
    <row r="1506" spans="2:32" ht="14.25" x14ac:dyDescent="0.2">
      <c r="B1506" s="93"/>
      <c r="C1506" s="22"/>
      <c r="D1506" s="22"/>
      <c r="E1506" s="23"/>
      <c r="F1506" s="23"/>
      <c r="G1506" s="22"/>
      <c r="H1506" s="22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</row>
    <row r="1507" spans="2:32" ht="14.25" x14ac:dyDescent="0.2">
      <c r="B1507" s="93"/>
      <c r="C1507" s="22"/>
      <c r="D1507" s="22"/>
      <c r="E1507" s="23"/>
      <c r="F1507" s="23"/>
      <c r="G1507" s="22"/>
      <c r="H1507" s="22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</row>
    <row r="1508" spans="2:32" ht="14.25" x14ac:dyDescent="0.2">
      <c r="B1508" s="93"/>
      <c r="C1508" s="22"/>
      <c r="D1508" s="22"/>
      <c r="E1508" s="23"/>
      <c r="F1508" s="23"/>
      <c r="G1508" s="22"/>
      <c r="H1508" s="22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</row>
    <row r="1509" spans="2:32" ht="14.25" x14ac:dyDescent="0.2">
      <c r="B1509" s="93"/>
      <c r="C1509" s="22"/>
      <c r="D1509" s="22"/>
      <c r="E1509" s="23"/>
      <c r="F1509" s="23"/>
      <c r="G1509" s="22"/>
      <c r="H1509" s="22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</row>
    <row r="1510" spans="2:32" ht="14.25" x14ac:dyDescent="0.2">
      <c r="B1510" s="93"/>
      <c r="C1510" s="22"/>
      <c r="D1510" s="22"/>
      <c r="E1510" s="23"/>
      <c r="F1510" s="23"/>
      <c r="G1510" s="22"/>
      <c r="H1510" s="22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</row>
    <row r="1511" spans="2:32" ht="14.25" x14ac:dyDescent="0.2">
      <c r="B1511" s="93"/>
      <c r="C1511" s="22"/>
      <c r="D1511" s="22"/>
      <c r="E1511" s="23"/>
      <c r="F1511" s="23"/>
      <c r="G1511" s="22"/>
      <c r="H1511" s="22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</row>
    <row r="1512" spans="2:32" ht="14.25" x14ac:dyDescent="0.2">
      <c r="B1512" s="93"/>
      <c r="C1512" s="22"/>
      <c r="D1512" s="22"/>
      <c r="E1512" s="23"/>
      <c r="F1512" s="23"/>
      <c r="G1512" s="22"/>
      <c r="H1512" s="22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</row>
    <row r="1513" spans="2:32" ht="14.25" x14ac:dyDescent="0.2">
      <c r="B1513" s="93"/>
      <c r="C1513" s="22"/>
      <c r="D1513" s="22"/>
      <c r="E1513" s="23"/>
      <c r="F1513" s="23"/>
      <c r="G1513" s="22"/>
      <c r="H1513" s="22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</row>
    <row r="1514" spans="2:32" ht="14.25" x14ac:dyDescent="0.2">
      <c r="B1514" s="93"/>
      <c r="C1514" s="22"/>
      <c r="D1514" s="22"/>
      <c r="E1514" s="23"/>
      <c r="F1514" s="23"/>
      <c r="G1514" s="22"/>
      <c r="H1514" s="22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</row>
    <row r="1515" spans="2:32" ht="14.25" x14ac:dyDescent="0.2">
      <c r="B1515" s="93"/>
      <c r="C1515" s="22"/>
      <c r="D1515" s="22"/>
      <c r="E1515" s="23"/>
      <c r="F1515" s="23"/>
      <c r="G1515" s="22"/>
      <c r="H1515" s="22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</row>
    <row r="1516" spans="2:32" ht="14.25" x14ac:dyDescent="0.2">
      <c r="B1516" s="93"/>
      <c r="C1516" s="22"/>
      <c r="D1516" s="22"/>
      <c r="E1516" s="23"/>
      <c r="F1516" s="23"/>
      <c r="G1516" s="22"/>
      <c r="H1516" s="22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</row>
    <row r="1517" spans="2:32" ht="14.25" x14ac:dyDescent="0.2">
      <c r="B1517" s="93"/>
      <c r="C1517" s="22"/>
      <c r="D1517" s="22"/>
      <c r="E1517" s="23"/>
      <c r="F1517" s="23"/>
      <c r="G1517" s="22"/>
      <c r="H1517" s="22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</row>
    <row r="1518" spans="2:32" ht="14.25" x14ac:dyDescent="0.2">
      <c r="B1518" s="93"/>
      <c r="C1518" s="22"/>
      <c r="D1518" s="22"/>
      <c r="E1518" s="23"/>
      <c r="F1518" s="23"/>
      <c r="G1518" s="22"/>
      <c r="H1518" s="22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</row>
    <row r="1519" spans="2:32" ht="14.25" x14ac:dyDescent="0.2">
      <c r="B1519" s="93"/>
      <c r="C1519" s="22"/>
      <c r="D1519" s="22"/>
      <c r="E1519" s="23"/>
      <c r="F1519" s="23"/>
      <c r="G1519" s="22"/>
      <c r="H1519" s="22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</row>
    <row r="1520" spans="2:32" ht="14.25" x14ac:dyDescent="0.2">
      <c r="B1520" s="93"/>
      <c r="C1520" s="22"/>
      <c r="D1520" s="22"/>
      <c r="E1520" s="23"/>
      <c r="F1520" s="23"/>
      <c r="G1520" s="22"/>
      <c r="H1520" s="22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</row>
    <row r="1521" spans="2:32" ht="14.25" x14ac:dyDescent="0.2">
      <c r="B1521" s="93"/>
      <c r="C1521" s="22"/>
      <c r="D1521" s="22"/>
      <c r="E1521" s="23"/>
      <c r="F1521" s="23"/>
      <c r="G1521" s="22"/>
      <c r="H1521" s="22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</row>
    <row r="1522" spans="2:32" ht="14.25" x14ac:dyDescent="0.2">
      <c r="B1522" s="93"/>
      <c r="C1522" s="22"/>
      <c r="D1522" s="22"/>
      <c r="E1522" s="23"/>
      <c r="F1522" s="23"/>
      <c r="G1522" s="22"/>
      <c r="H1522" s="22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</row>
    <row r="1523" spans="2:32" ht="14.25" x14ac:dyDescent="0.2">
      <c r="B1523" s="93"/>
      <c r="C1523" s="22"/>
      <c r="D1523" s="22"/>
      <c r="E1523" s="23"/>
      <c r="F1523" s="23"/>
      <c r="G1523" s="22"/>
      <c r="H1523" s="22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</row>
    <row r="1524" spans="2:32" ht="14.25" x14ac:dyDescent="0.2">
      <c r="B1524" s="93"/>
      <c r="C1524" s="22"/>
      <c r="D1524" s="22"/>
      <c r="E1524" s="23"/>
      <c r="F1524" s="23"/>
      <c r="G1524" s="22"/>
      <c r="H1524" s="22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</row>
    <row r="1525" spans="2:32" ht="14.25" x14ac:dyDescent="0.2">
      <c r="B1525" s="93"/>
      <c r="C1525" s="22"/>
      <c r="D1525" s="22"/>
      <c r="E1525" s="23"/>
      <c r="F1525" s="23"/>
      <c r="G1525" s="22"/>
      <c r="H1525" s="22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</row>
    <row r="1526" spans="2:32" ht="14.25" x14ac:dyDescent="0.2">
      <c r="B1526" s="93"/>
      <c r="C1526" s="22"/>
      <c r="D1526" s="22"/>
      <c r="E1526" s="23"/>
      <c r="F1526" s="23"/>
      <c r="G1526" s="22"/>
      <c r="H1526" s="22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</row>
    <row r="1527" spans="2:32" ht="14.25" x14ac:dyDescent="0.2">
      <c r="B1527" s="93"/>
      <c r="C1527" s="22"/>
      <c r="D1527" s="22"/>
      <c r="E1527" s="23"/>
      <c r="F1527" s="23"/>
      <c r="G1527" s="22"/>
      <c r="H1527" s="22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</row>
    <row r="1528" spans="2:32" ht="14.25" x14ac:dyDescent="0.2">
      <c r="B1528" s="93"/>
      <c r="C1528" s="22"/>
      <c r="D1528" s="22"/>
      <c r="E1528" s="23"/>
      <c r="F1528" s="23"/>
      <c r="G1528" s="22"/>
      <c r="H1528" s="22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</row>
    <row r="1529" spans="2:32" ht="14.25" x14ac:dyDescent="0.2">
      <c r="B1529" s="93"/>
      <c r="C1529" s="22"/>
      <c r="D1529" s="22"/>
      <c r="E1529" s="23"/>
      <c r="F1529" s="23"/>
      <c r="G1529" s="22"/>
      <c r="H1529" s="22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</row>
    <row r="1530" spans="2:32" ht="14.25" x14ac:dyDescent="0.2">
      <c r="B1530" s="93"/>
      <c r="C1530" s="22"/>
      <c r="D1530" s="22"/>
      <c r="E1530" s="23"/>
      <c r="F1530" s="23"/>
      <c r="G1530" s="22"/>
      <c r="H1530" s="22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</row>
    <row r="1531" spans="2:32" ht="14.25" x14ac:dyDescent="0.2">
      <c r="B1531" s="93"/>
      <c r="C1531" s="22"/>
      <c r="D1531" s="22"/>
      <c r="E1531" s="23"/>
      <c r="F1531" s="23"/>
      <c r="G1531" s="22"/>
      <c r="H1531" s="22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</row>
    <row r="1532" spans="2:32" ht="14.25" x14ac:dyDescent="0.2">
      <c r="B1532" s="93"/>
      <c r="C1532" s="22"/>
      <c r="D1532" s="22"/>
      <c r="E1532" s="23"/>
      <c r="F1532" s="23"/>
      <c r="G1532" s="22"/>
      <c r="H1532" s="22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</row>
    <row r="1533" spans="2:32" ht="14.25" x14ac:dyDescent="0.2">
      <c r="B1533" s="93"/>
      <c r="C1533" s="22"/>
      <c r="D1533" s="22"/>
      <c r="E1533" s="23"/>
      <c r="F1533" s="23"/>
      <c r="G1533" s="22"/>
      <c r="H1533" s="22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</row>
    <row r="1534" spans="2:32" ht="14.25" x14ac:dyDescent="0.2">
      <c r="B1534" s="93"/>
      <c r="C1534" s="22"/>
      <c r="D1534" s="22"/>
      <c r="E1534" s="23"/>
      <c r="F1534" s="23"/>
      <c r="G1534" s="22"/>
      <c r="H1534" s="22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</row>
    <row r="1535" spans="2:32" ht="14.25" x14ac:dyDescent="0.2">
      <c r="B1535" s="93"/>
      <c r="C1535" s="22"/>
      <c r="D1535" s="22"/>
      <c r="E1535" s="23"/>
      <c r="F1535" s="23"/>
      <c r="G1535" s="22"/>
      <c r="H1535" s="22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</row>
    <row r="1536" spans="2:32" ht="14.25" x14ac:dyDescent="0.2">
      <c r="B1536" s="93"/>
      <c r="C1536" s="22"/>
      <c r="D1536" s="22"/>
      <c r="E1536" s="23"/>
      <c r="F1536" s="23"/>
      <c r="G1536" s="22"/>
      <c r="H1536" s="22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</row>
    <row r="1537" spans="2:32" ht="14.25" x14ac:dyDescent="0.2">
      <c r="B1537" s="93"/>
      <c r="C1537" s="22"/>
      <c r="D1537" s="22"/>
      <c r="E1537" s="23"/>
      <c r="F1537" s="23"/>
      <c r="G1537" s="22"/>
      <c r="H1537" s="22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</row>
    <row r="1538" spans="2:32" ht="14.25" x14ac:dyDescent="0.2">
      <c r="B1538" s="93"/>
      <c r="C1538" s="22"/>
      <c r="D1538" s="22"/>
      <c r="E1538" s="23"/>
      <c r="F1538" s="23"/>
      <c r="G1538" s="22"/>
      <c r="H1538" s="22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</row>
    <row r="1539" spans="2:32" ht="14.25" x14ac:dyDescent="0.2">
      <c r="B1539" s="93"/>
      <c r="C1539" s="22"/>
      <c r="D1539" s="22"/>
      <c r="E1539" s="23"/>
      <c r="F1539" s="23"/>
      <c r="G1539" s="22"/>
      <c r="H1539" s="22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</row>
    <row r="1540" spans="2:32" ht="14.25" x14ac:dyDescent="0.2">
      <c r="B1540" s="93"/>
      <c r="C1540" s="22"/>
      <c r="D1540" s="22"/>
      <c r="E1540" s="23"/>
      <c r="F1540" s="23"/>
      <c r="G1540" s="22"/>
      <c r="H1540" s="22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</row>
    <row r="1541" spans="2:32" ht="14.25" x14ac:dyDescent="0.2">
      <c r="B1541" s="93"/>
      <c r="C1541" s="22"/>
      <c r="D1541" s="22"/>
      <c r="E1541" s="23"/>
      <c r="F1541" s="23"/>
      <c r="G1541" s="22"/>
      <c r="H1541" s="22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</row>
    <row r="1542" spans="2:32" ht="14.25" x14ac:dyDescent="0.2">
      <c r="B1542" s="93"/>
      <c r="C1542" s="22"/>
      <c r="D1542" s="22"/>
      <c r="E1542" s="23"/>
      <c r="F1542" s="23"/>
      <c r="G1542" s="22"/>
      <c r="H1542" s="22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</row>
    <row r="1543" spans="2:32" ht="14.25" x14ac:dyDescent="0.2">
      <c r="B1543" s="93"/>
      <c r="C1543" s="22"/>
      <c r="D1543" s="22"/>
      <c r="E1543" s="23"/>
      <c r="F1543" s="23"/>
      <c r="G1543" s="22"/>
      <c r="H1543" s="22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</row>
    <row r="1544" spans="2:32" ht="14.25" x14ac:dyDescent="0.2">
      <c r="B1544" s="93"/>
      <c r="C1544" s="22"/>
      <c r="D1544" s="22"/>
      <c r="E1544" s="23"/>
      <c r="F1544" s="23"/>
      <c r="G1544" s="22"/>
      <c r="H1544" s="22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</row>
    <row r="1545" spans="2:32" ht="14.25" x14ac:dyDescent="0.2">
      <c r="B1545" s="93"/>
      <c r="C1545" s="22"/>
      <c r="D1545" s="22"/>
      <c r="E1545" s="23"/>
      <c r="F1545" s="23"/>
      <c r="G1545" s="22"/>
      <c r="H1545" s="22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</row>
    <row r="1546" spans="2:32" ht="14.25" x14ac:dyDescent="0.2">
      <c r="B1546" s="93"/>
      <c r="C1546" s="22"/>
      <c r="D1546" s="22"/>
      <c r="E1546" s="23"/>
      <c r="F1546" s="23"/>
      <c r="G1546" s="22"/>
      <c r="H1546" s="22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</row>
    <row r="1547" spans="2:32" ht="14.25" x14ac:dyDescent="0.2">
      <c r="B1547" s="93"/>
      <c r="C1547" s="22"/>
      <c r="D1547" s="22"/>
      <c r="E1547" s="23"/>
      <c r="F1547" s="23"/>
      <c r="G1547" s="22"/>
      <c r="H1547" s="22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</row>
    <row r="1548" spans="2:32" ht="14.25" x14ac:dyDescent="0.2">
      <c r="B1548" s="93"/>
      <c r="C1548" s="22"/>
      <c r="D1548" s="22"/>
      <c r="E1548" s="23"/>
      <c r="F1548" s="23"/>
      <c r="G1548" s="22"/>
      <c r="H1548" s="22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</row>
    <row r="1549" spans="2:32" ht="14.25" x14ac:dyDescent="0.2">
      <c r="B1549" s="93"/>
      <c r="C1549" s="22"/>
      <c r="D1549" s="22"/>
      <c r="E1549" s="23"/>
      <c r="F1549" s="23"/>
      <c r="G1549" s="22"/>
      <c r="H1549" s="22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</row>
    <row r="1550" spans="2:32" ht="14.25" x14ac:dyDescent="0.2">
      <c r="B1550" s="93"/>
      <c r="C1550" s="22"/>
      <c r="D1550" s="22"/>
      <c r="E1550" s="23"/>
      <c r="F1550" s="23"/>
      <c r="G1550" s="22"/>
      <c r="H1550" s="22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</row>
    <row r="1551" spans="2:32" ht="14.25" x14ac:dyDescent="0.2">
      <c r="B1551" s="93"/>
      <c r="C1551" s="22"/>
      <c r="D1551" s="22"/>
      <c r="E1551" s="23"/>
      <c r="F1551" s="23"/>
      <c r="G1551" s="22"/>
      <c r="H1551" s="22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</row>
    <row r="1552" spans="2:32" ht="14.25" x14ac:dyDescent="0.2">
      <c r="B1552" s="93"/>
      <c r="C1552" s="22"/>
      <c r="D1552" s="22"/>
      <c r="E1552" s="23"/>
      <c r="F1552" s="23"/>
      <c r="G1552" s="22"/>
      <c r="H1552" s="22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</row>
    <row r="1553" spans="2:32" ht="14.25" x14ac:dyDescent="0.2">
      <c r="B1553" s="93"/>
      <c r="C1553" s="22"/>
      <c r="D1553" s="22"/>
      <c r="E1553" s="23"/>
      <c r="F1553" s="23"/>
      <c r="G1553" s="22"/>
      <c r="H1553" s="22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</row>
    <row r="1554" spans="2:32" ht="14.25" x14ac:dyDescent="0.2">
      <c r="B1554" s="93"/>
      <c r="C1554" s="22"/>
      <c r="D1554" s="22"/>
      <c r="E1554" s="23"/>
      <c r="F1554" s="23"/>
      <c r="G1554" s="22"/>
      <c r="H1554" s="22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</row>
    <row r="1555" spans="2:32" ht="14.25" x14ac:dyDescent="0.2">
      <c r="B1555" s="93"/>
      <c r="C1555" s="22"/>
      <c r="D1555" s="22"/>
      <c r="E1555" s="23"/>
      <c r="F1555" s="23"/>
      <c r="G1555" s="22"/>
      <c r="H1555" s="22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</row>
    <row r="1556" spans="2:32" ht="14.25" x14ac:dyDescent="0.2">
      <c r="B1556" s="93"/>
      <c r="C1556" s="22"/>
      <c r="D1556" s="22"/>
      <c r="E1556" s="23"/>
      <c r="F1556" s="23"/>
      <c r="G1556" s="22"/>
      <c r="H1556" s="22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</row>
    <row r="1557" spans="2:32" ht="14.25" x14ac:dyDescent="0.2">
      <c r="B1557" s="93"/>
      <c r="C1557" s="22"/>
      <c r="D1557" s="22"/>
      <c r="E1557" s="23"/>
      <c r="F1557" s="23"/>
      <c r="G1557" s="22"/>
      <c r="H1557" s="22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</row>
    <row r="1558" spans="2:32" ht="14.25" x14ac:dyDescent="0.2">
      <c r="B1558" s="93"/>
      <c r="C1558" s="22"/>
      <c r="D1558" s="22"/>
      <c r="E1558" s="23"/>
      <c r="F1558" s="23"/>
      <c r="G1558" s="22"/>
      <c r="H1558" s="22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</row>
    <row r="1559" spans="2:32" ht="14.25" x14ac:dyDescent="0.2">
      <c r="B1559" s="93"/>
      <c r="C1559" s="22"/>
      <c r="D1559" s="22"/>
      <c r="E1559" s="23"/>
      <c r="F1559" s="23"/>
      <c r="G1559" s="22"/>
      <c r="H1559" s="22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</row>
    <row r="1560" spans="2:32" ht="14.25" x14ac:dyDescent="0.2">
      <c r="B1560" s="93"/>
      <c r="C1560" s="22"/>
      <c r="D1560" s="22"/>
      <c r="E1560" s="23"/>
      <c r="F1560" s="23"/>
      <c r="G1560" s="22"/>
      <c r="H1560" s="22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</row>
    <row r="1561" spans="2:32" ht="14.25" x14ac:dyDescent="0.2">
      <c r="B1561" s="93"/>
      <c r="C1561" s="22"/>
      <c r="D1561" s="22"/>
      <c r="E1561" s="23"/>
      <c r="F1561" s="23"/>
      <c r="G1561" s="22"/>
      <c r="H1561" s="22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</row>
    <row r="1562" spans="2:32" ht="14.25" x14ac:dyDescent="0.2">
      <c r="B1562" s="93"/>
      <c r="C1562" s="22"/>
      <c r="D1562" s="22"/>
      <c r="E1562" s="23"/>
      <c r="F1562" s="23"/>
      <c r="G1562" s="22"/>
      <c r="H1562" s="22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</row>
    <row r="1563" spans="2:32" ht="14.25" x14ac:dyDescent="0.2">
      <c r="B1563" s="93"/>
      <c r="C1563" s="22"/>
      <c r="D1563" s="22"/>
      <c r="E1563" s="23"/>
      <c r="F1563" s="23"/>
      <c r="G1563" s="22"/>
      <c r="H1563" s="22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</row>
    <row r="1564" spans="2:32" ht="14.25" x14ac:dyDescent="0.2">
      <c r="B1564" s="93"/>
      <c r="C1564" s="22"/>
      <c r="D1564" s="22"/>
      <c r="E1564" s="23"/>
      <c r="F1564" s="23"/>
      <c r="G1564" s="22"/>
      <c r="H1564" s="22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</row>
    <row r="1565" spans="2:32" ht="14.25" x14ac:dyDescent="0.2">
      <c r="B1565" s="93"/>
      <c r="C1565" s="22"/>
      <c r="D1565" s="22"/>
      <c r="E1565" s="23"/>
      <c r="F1565" s="23"/>
      <c r="G1565" s="22"/>
      <c r="H1565" s="22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</row>
    <row r="1566" spans="2:32" ht="14.25" x14ac:dyDescent="0.2">
      <c r="B1566" s="93"/>
      <c r="C1566" s="22"/>
      <c r="D1566" s="22"/>
      <c r="E1566" s="23"/>
      <c r="F1566" s="23"/>
      <c r="G1566" s="22"/>
      <c r="H1566" s="22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</row>
    <row r="1567" spans="2:32" ht="14.25" x14ac:dyDescent="0.2">
      <c r="B1567" s="93"/>
      <c r="C1567" s="22"/>
      <c r="D1567" s="22"/>
      <c r="E1567" s="23"/>
      <c r="F1567" s="23"/>
      <c r="G1567" s="22"/>
      <c r="H1567" s="22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</row>
    <row r="1568" spans="2:32" ht="14.25" x14ac:dyDescent="0.2">
      <c r="B1568" s="93"/>
      <c r="C1568" s="22"/>
      <c r="D1568" s="22"/>
      <c r="E1568" s="23"/>
      <c r="F1568" s="23"/>
      <c r="G1568" s="22"/>
      <c r="H1568" s="22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</row>
    <row r="1569" spans="2:32" ht="14.25" x14ac:dyDescent="0.2">
      <c r="B1569" s="93"/>
      <c r="C1569" s="22"/>
      <c r="D1569" s="22"/>
      <c r="E1569" s="23"/>
      <c r="F1569" s="23"/>
      <c r="G1569" s="22"/>
      <c r="H1569" s="22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</row>
    <row r="1570" spans="2:32" ht="14.25" x14ac:dyDescent="0.2">
      <c r="B1570" s="93"/>
      <c r="C1570" s="22"/>
      <c r="D1570" s="22"/>
      <c r="E1570" s="23"/>
      <c r="F1570" s="23"/>
      <c r="G1570" s="22"/>
      <c r="H1570" s="22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</row>
    <row r="1571" spans="2:32" ht="14.25" x14ac:dyDescent="0.2">
      <c r="B1571" s="93"/>
      <c r="C1571" s="22"/>
      <c r="D1571" s="22"/>
      <c r="E1571" s="23"/>
      <c r="F1571" s="23"/>
      <c r="G1571" s="22"/>
      <c r="H1571" s="22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</row>
    <row r="1572" spans="2:32" ht="14.25" x14ac:dyDescent="0.2">
      <c r="B1572" s="93"/>
      <c r="C1572" s="22"/>
      <c r="D1572" s="22"/>
      <c r="E1572" s="23"/>
      <c r="F1572" s="23"/>
      <c r="G1572" s="22"/>
      <c r="H1572" s="22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</row>
    <row r="1573" spans="2:32" ht="14.25" x14ac:dyDescent="0.2">
      <c r="B1573" s="93"/>
      <c r="C1573" s="22"/>
      <c r="D1573" s="22"/>
      <c r="E1573" s="23"/>
      <c r="F1573" s="23"/>
      <c r="G1573" s="22"/>
      <c r="H1573" s="22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</row>
    <row r="1574" spans="2:32" ht="14.25" x14ac:dyDescent="0.2">
      <c r="B1574" s="93"/>
      <c r="C1574" s="22"/>
      <c r="D1574" s="22"/>
      <c r="E1574" s="23"/>
      <c r="F1574" s="23"/>
      <c r="G1574" s="22"/>
      <c r="H1574" s="22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</row>
    <row r="1575" spans="2:32" ht="14.25" x14ac:dyDescent="0.2">
      <c r="B1575" s="93"/>
      <c r="C1575" s="22"/>
      <c r="D1575" s="22"/>
      <c r="E1575" s="23"/>
      <c r="F1575" s="23"/>
      <c r="G1575" s="22"/>
      <c r="H1575" s="22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</row>
    <row r="1576" spans="2:32" ht="14.25" x14ac:dyDescent="0.2">
      <c r="B1576" s="93"/>
      <c r="C1576" s="22"/>
      <c r="D1576" s="22"/>
      <c r="E1576" s="23"/>
      <c r="F1576" s="23"/>
      <c r="G1576" s="22"/>
      <c r="H1576" s="22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</row>
    <row r="1577" spans="2:32" ht="14.25" x14ac:dyDescent="0.2">
      <c r="B1577" s="93"/>
      <c r="C1577" s="22"/>
      <c r="D1577" s="22"/>
      <c r="E1577" s="23"/>
      <c r="F1577" s="23"/>
      <c r="G1577" s="22"/>
      <c r="H1577" s="22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</row>
    <row r="1578" spans="2:32" ht="14.25" x14ac:dyDescent="0.2">
      <c r="B1578" s="93"/>
      <c r="C1578" s="22"/>
      <c r="D1578" s="22"/>
      <c r="E1578" s="23"/>
      <c r="F1578" s="23"/>
      <c r="G1578" s="22"/>
      <c r="H1578" s="22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</row>
    <row r="1579" spans="2:32" ht="14.25" x14ac:dyDescent="0.2">
      <c r="B1579" s="93"/>
      <c r="C1579" s="22"/>
      <c r="D1579" s="22"/>
      <c r="E1579" s="23"/>
      <c r="F1579" s="23"/>
      <c r="G1579" s="22"/>
      <c r="H1579" s="22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</row>
    <row r="1580" spans="2:32" ht="14.25" x14ac:dyDescent="0.2">
      <c r="B1580" s="93"/>
      <c r="C1580" s="22"/>
      <c r="D1580" s="22"/>
      <c r="E1580" s="23"/>
      <c r="F1580" s="23"/>
      <c r="G1580" s="22"/>
      <c r="H1580" s="22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</row>
    <row r="1581" spans="2:32" ht="14.25" x14ac:dyDescent="0.2">
      <c r="B1581" s="93"/>
      <c r="C1581" s="22"/>
      <c r="D1581" s="22"/>
      <c r="E1581" s="23"/>
      <c r="F1581" s="23"/>
      <c r="G1581" s="22"/>
      <c r="H1581" s="22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</row>
    <row r="1582" spans="2:32" ht="14.25" x14ac:dyDescent="0.2">
      <c r="B1582" s="93"/>
      <c r="C1582" s="22"/>
      <c r="D1582" s="22"/>
      <c r="E1582" s="23"/>
      <c r="F1582" s="23"/>
      <c r="G1582" s="22"/>
      <c r="H1582" s="22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</row>
    <row r="1583" spans="2:32" ht="14.25" x14ac:dyDescent="0.2">
      <c r="B1583" s="93"/>
      <c r="C1583" s="22"/>
      <c r="D1583" s="22"/>
      <c r="E1583" s="23"/>
      <c r="F1583" s="23"/>
      <c r="G1583" s="22"/>
      <c r="H1583" s="22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</row>
    <row r="1584" spans="2:32" ht="14.25" x14ac:dyDescent="0.2">
      <c r="B1584" s="93"/>
      <c r="C1584" s="22"/>
      <c r="D1584" s="22"/>
      <c r="E1584" s="23"/>
      <c r="F1584" s="23"/>
      <c r="G1584" s="22"/>
      <c r="H1584" s="22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</row>
    <row r="1585" spans="2:32" ht="14.25" x14ac:dyDescent="0.2">
      <c r="B1585" s="93"/>
      <c r="C1585" s="22"/>
      <c r="D1585" s="22"/>
      <c r="E1585" s="23"/>
      <c r="F1585" s="23"/>
      <c r="G1585" s="22"/>
      <c r="H1585" s="22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</row>
    <row r="1586" spans="2:32" ht="14.25" x14ac:dyDescent="0.2">
      <c r="B1586" s="93"/>
      <c r="C1586" s="22"/>
      <c r="D1586" s="22"/>
      <c r="E1586" s="23"/>
      <c r="F1586" s="23"/>
      <c r="G1586" s="22"/>
      <c r="H1586" s="22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</row>
    <row r="1587" spans="2:32" ht="14.25" x14ac:dyDescent="0.2">
      <c r="B1587" s="93"/>
      <c r="C1587" s="22"/>
      <c r="D1587" s="22"/>
      <c r="E1587" s="23"/>
      <c r="F1587" s="23"/>
      <c r="G1587" s="22"/>
      <c r="H1587" s="22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</row>
    <row r="1588" spans="2:32" ht="14.25" x14ac:dyDescent="0.2">
      <c r="B1588" s="93"/>
      <c r="C1588" s="22"/>
      <c r="D1588" s="22"/>
      <c r="E1588" s="23"/>
      <c r="F1588" s="23"/>
      <c r="G1588" s="22"/>
      <c r="H1588" s="22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</row>
    <row r="1589" spans="2:32" ht="14.25" x14ac:dyDescent="0.2">
      <c r="B1589" s="93"/>
      <c r="C1589" s="22"/>
      <c r="D1589" s="22"/>
      <c r="E1589" s="23"/>
      <c r="F1589" s="23"/>
      <c r="G1589" s="22"/>
      <c r="H1589" s="22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</row>
    <row r="1590" spans="2:32" ht="14.25" x14ac:dyDescent="0.2">
      <c r="B1590" s="93"/>
      <c r="C1590" s="22"/>
      <c r="D1590" s="22"/>
      <c r="E1590" s="23"/>
      <c r="F1590" s="23"/>
      <c r="G1590" s="22"/>
      <c r="H1590" s="22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</row>
    <row r="1591" spans="2:32" ht="14.25" x14ac:dyDescent="0.2">
      <c r="B1591" s="93"/>
      <c r="C1591" s="22"/>
      <c r="D1591" s="22"/>
      <c r="E1591" s="23"/>
      <c r="F1591" s="23"/>
      <c r="G1591" s="22"/>
      <c r="H1591" s="22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</row>
    <row r="1592" spans="2:32" ht="14.25" x14ac:dyDescent="0.2">
      <c r="B1592" s="93"/>
      <c r="C1592" s="22"/>
      <c r="D1592" s="22"/>
      <c r="E1592" s="23"/>
      <c r="F1592" s="23"/>
      <c r="G1592" s="22"/>
      <c r="H1592" s="22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</row>
    <row r="1593" spans="2:32" ht="14.25" x14ac:dyDescent="0.2">
      <c r="B1593" s="93"/>
      <c r="C1593" s="22"/>
      <c r="D1593" s="22"/>
      <c r="E1593" s="23"/>
      <c r="F1593" s="23"/>
      <c r="G1593" s="22"/>
      <c r="H1593" s="22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</row>
    <row r="1594" spans="2:32" ht="14.25" x14ac:dyDescent="0.2">
      <c r="B1594" s="93"/>
      <c r="C1594" s="22"/>
      <c r="D1594" s="22"/>
      <c r="E1594" s="23"/>
      <c r="F1594" s="23"/>
      <c r="G1594" s="22"/>
      <c r="H1594" s="22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</row>
    <row r="1595" spans="2:32" ht="14.25" x14ac:dyDescent="0.2">
      <c r="B1595" s="93"/>
      <c r="C1595" s="22"/>
      <c r="D1595" s="22"/>
      <c r="E1595" s="23"/>
      <c r="F1595" s="23"/>
      <c r="G1595" s="22"/>
      <c r="H1595" s="22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</row>
    <row r="1596" spans="2:32" ht="14.25" x14ac:dyDescent="0.2">
      <c r="B1596" s="93"/>
      <c r="C1596" s="22"/>
      <c r="D1596" s="22"/>
      <c r="E1596" s="23"/>
      <c r="F1596" s="23"/>
      <c r="G1596" s="22"/>
      <c r="H1596" s="22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</row>
    <row r="1597" spans="2:32" ht="14.25" x14ac:dyDescent="0.2">
      <c r="B1597" s="93"/>
      <c r="C1597" s="22"/>
      <c r="D1597" s="22"/>
      <c r="E1597" s="23"/>
      <c r="F1597" s="23"/>
      <c r="G1597" s="22"/>
      <c r="H1597" s="22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</row>
    <row r="1598" spans="2:32" ht="14.25" x14ac:dyDescent="0.2">
      <c r="B1598" s="93"/>
      <c r="C1598" s="22"/>
      <c r="D1598" s="22"/>
      <c r="E1598" s="23"/>
      <c r="F1598" s="23"/>
      <c r="G1598" s="22"/>
      <c r="H1598" s="22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</row>
    <row r="1599" spans="2:32" ht="14.25" x14ac:dyDescent="0.2">
      <c r="B1599" s="93"/>
      <c r="C1599" s="22"/>
      <c r="D1599" s="22"/>
      <c r="E1599" s="23"/>
      <c r="F1599" s="23"/>
      <c r="G1599" s="22"/>
      <c r="H1599" s="22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</row>
    <row r="1600" spans="2:32" ht="14.25" x14ac:dyDescent="0.2">
      <c r="B1600" s="93"/>
      <c r="C1600" s="22"/>
      <c r="D1600" s="22"/>
      <c r="E1600" s="23"/>
      <c r="F1600" s="23"/>
      <c r="G1600" s="22"/>
      <c r="H1600" s="22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</row>
    <row r="1601" spans="2:32" ht="14.25" x14ac:dyDescent="0.2">
      <c r="B1601" s="93"/>
      <c r="C1601" s="22"/>
      <c r="D1601" s="22"/>
      <c r="E1601" s="23"/>
      <c r="F1601" s="23"/>
      <c r="G1601" s="22"/>
      <c r="H1601" s="22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</row>
    <row r="1602" spans="2:32" ht="14.25" x14ac:dyDescent="0.2">
      <c r="B1602" s="93"/>
      <c r="C1602" s="22"/>
      <c r="D1602" s="22"/>
      <c r="E1602" s="23"/>
      <c r="F1602" s="23"/>
      <c r="G1602" s="22"/>
      <c r="H1602" s="22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</row>
    <row r="1603" spans="2:32" ht="14.25" x14ac:dyDescent="0.2">
      <c r="B1603" s="93"/>
      <c r="C1603" s="22"/>
      <c r="D1603" s="22"/>
      <c r="E1603" s="23"/>
      <c r="F1603" s="23"/>
      <c r="G1603" s="22"/>
      <c r="H1603" s="22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</row>
    <row r="1604" spans="2:32" ht="14.25" x14ac:dyDescent="0.2">
      <c r="B1604" s="93"/>
      <c r="C1604" s="22"/>
      <c r="D1604" s="22"/>
      <c r="E1604" s="23"/>
      <c r="F1604" s="23"/>
      <c r="G1604" s="22"/>
      <c r="H1604" s="22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</row>
    <row r="1605" spans="2:32" ht="14.25" x14ac:dyDescent="0.2">
      <c r="B1605" s="93"/>
      <c r="C1605" s="22"/>
      <c r="D1605" s="22"/>
      <c r="E1605" s="23"/>
      <c r="F1605" s="23"/>
      <c r="G1605" s="22"/>
      <c r="H1605" s="22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</row>
    <row r="1606" spans="2:32" ht="14.25" x14ac:dyDescent="0.2">
      <c r="B1606" s="93"/>
      <c r="C1606" s="22"/>
      <c r="D1606" s="22"/>
      <c r="E1606" s="23"/>
      <c r="F1606" s="23"/>
      <c r="G1606" s="22"/>
      <c r="H1606" s="22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</row>
    <row r="1607" spans="2:32" ht="14.25" x14ac:dyDescent="0.2">
      <c r="B1607" s="93"/>
      <c r="C1607" s="22"/>
      <c r="D1607" s="22"/>
      <c r="E1607" s="23"/>
      <c r="F1607" s="23"/>
      <c r="G1607" s="22"/>
      <c r="H1607" s="22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</row>
    <row r="1608" spans="2:32" ht="14.25" x14ac:dyDescent="0.2">
      <c r="B1608" s="93"/>
      <c r="C1608" s="22"/>
      <c r="D1608" s="22"/>
      <c r="E1608" s="23"/>
      <c r="F1608" s="23"/>
      <c r="G1608" s="22"/>
      <c r="H1608" s="22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</row>
    <row r="1609" spans="2:32" ht="14.25" x14ac:dyDescent="0.2">
      <c r="B1609" s="93"/>
      <c r="C1609" s="22"/>
      <c r="D1609" s="22"/>
      <c r="E1609" s="23"/>
      <c r="F1609" s="23"/>
      <c r="G1609" s="22"/>
      <c r="H1609" s="22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</row>
    <row r="1610" spans="2:32" ht="14.25" x14ac:dyDescent="0.2">
      <c r="B1610" s="93"/>
      <c r="C1610" s="22"/>
      <c r="D1610" s="22"/>
      <c r="E1610" s="23"/>
      <c r="F1610" s="23"/>
      <c r="G1610" s="22"/>
      <c r="H1610" s="22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</row>
    <row r="1611" spans="2:32" ht="14.25" x14ac:dyDescent="0.2">
      <c r="B1611" s="93"/>
      <c r="C1611" s="22"/>
      <c r="D1611" s="22"/>
      <c r="E1611" s="23"/>
      <c r="F1611" s="23"/>
      <c r="G1611" s="22"/>
      <c r="H1611" s="22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</row>
    <row r="1612" spans="2:32" ht="14.25" x14ac:dyDescent="0.2">
      <c r="B1612" s="93"/>
      <c r="C1612" s="22"/>
      <c r="D1612" s="22"/>
      <c r="E1612" s="23"/>
      <c r="F1612" s="23"/>
      <c r="G1612" s="22"/>
      <c r="H1612" s="22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</row>
    <row r="1613" spans="2:32" ht="14.25" x14ac:dyDescent="0.2">
      <c r="B1613" s="93"/>
      <c r="C1613" s="22"/>
      <c r="D1613" s="22"/>
      <c r="E1613" s="23"/>
      <c r="F1613" s="23"/>
      <c r="G1613" s="22"/>
      <c r="H1613" s="22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</row>
    <row r="1614" spans="2:32" ht="14.25" x14ac:dyDescent="0.2">
      <c r="B1614" s="93"/>
      <c r="C1614" s="22"/>
      <c r="D1614" s="22"/>
      <c r="E1614" s="23"/>
      <c r="F1614" s="23"/>
      <c r="G1614" s="22"/>
      <c r="H1614" s="22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</row>
    <row r="1615" spans="2:32" ht="14.25" x14ac:dyDescent="0.2">
      <c r="B1615" s="93"/>
      <c r="C1615" s="22"/>
      <c r="D1615" s="22"/>
      <c r="E1615" s="23"/>
      <c r="F1615" s="23"/>
      <c r="G1615" s="22"/>
      <c r="H1615" s="22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</row>
    <row r="1616" spans="2:32" ht="14.25" x14ac:dyDescent="0.2">
      <c r="B1616" s="93"/>
      <c r="C1616" s="22"/>
      <c r="D1616" s="22"/>
      <c r="E1616" s="23"/>
      <c r="F1616" s="23"/>
      <c r="G1616" s="22"/>
      <c r="H1616" s="22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</row>
    <row r="1617" spans="2:32" ht="14.25" x14ac:dyDescent="0.2">
      <c r="B1617" s="93"/>
      <c r="C1617" s="22"/>
      <c r="D1617" s="22"/>
      <c r="E1617" s="23"/>
      <c r="F1617" s="23"/>
      <c r="G1617" s="22"/>
      <c r="H1617" s="22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</row>
    <row r="1618" spans="2:32" ht="14.25" x14ac:dyDescent="0.2">
      <c r="B1618" s="93"/>
      <c r="C1618" s="22"/>
      <c r="D1618" s="22"/>
      <c r="E1618" s="23"/>
      <c r="F1618" s="23"/>
      <c r="G1618" s="22"/>
      <c r="H1618" s="22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</row>
    <row r="1619" spans="2:32" ht="14.25" x14ac:dyDescent="0.2">
      <c r="B1619" s="93"/>
      <c r="C1619" s="22"/>
      <c r="D1619" s="22"/>
      <c r="E1619" s="23"/>
      <c r="F1619" s="23"/>
      <c r="G1619" s="22"/>
      <c r="H1619" s="22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</row>
    <row r="1620" spans="2:32" ht="14.25" x14ac:dyDescent="0.2">
      <c r="B1620" s="93"/>
      <c r="C1620" s="22"/>
      <c r="D1620" s="22"/>
      <c r="E1620" s="23"/>
      <c r="F1620" s="23"/>
      <c r="G1620" s="22"/>
      <c r="H1620" s="22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</row>
    <row r="1621" spans="2:32" ht="14.25" x14ac:dyDescent="0.2">
      <c r="B1621" s="93"/>
      <c r="C1621" s="22"/>
      <c r="D1621" s="22"/>
      <c r="E1621" s="23"/>
      <c r="F1621" s="23"/>
      <c r="G1621" s="22"/>
      <c r="H1621" s="22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</row>
    <row r="1622" spans="2:32" ht="14.25" x14ac:dyDescent="0.2">
      <c r="B1622" s="93"/>
      <c r="C1622" s="22"/>
      <c r="D1622" s="22"/>
      <c r="E1622" s="23"/>
      <c r="F1622" s="23"/>
      <c r="G1622" s="22"/>
      <c r="H1622" s="22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</row>
    <row r="1623" spans="2:32" ht="14.25" x14ac:dyDescent="0.2">
      <c r="B1623" s="93"/>
      <c r="C1623" s="22"/>
      <c r="D1623" s="22"/>
      <c r="E1623" s="23"/>
      <c r="F1623" s="23"/>
      <c r="G1623" s="22"/>
      <c r="H1623" s="22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</row>
    <row r="1624" spans="2:32" ht="14.25" x14ac:dyDescent="0.2">
      <c r="B1624" s="93"/>
      <c r="C1624" s="22"/>
      <c r="D1624" s="22"/>
      <c r="E1624" s="23"/>
      <c r="F1624" s="23"/>
      <c r="G1624" s="22"/>
      <c r="H1624" s="22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</row>
    <row r="1625" spans="2:32" ht="14.25" x14ac:dyDescent="0.2">
      <c r="B1625" s="93"/>
      <c r="C1625" s="22"/>
      <c r="D1625" s="22"/>
      <c r="E1625" s="23"/>
      <c r="F1625" s="23"/>
      <c r="G1625" s="22"/>
      <c r="H1625" s="22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</row>
    <row r="1626" spans="2:32" ht="14.25" x14ac:dyDescent="0.2">
      <c r="B1626" s="93"/>
      <c r="C1626" s="22"/>
      <c r="D1626" s="22"/>
      <c r="E1626" s="23"/>
      <c r="F1626" s="23"/>
      <c r="G1626" s="22"/>
      <c r="H1626" s="22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</row>
    <row r="1627" spans="2:32" ht="14.25" x14ac:dyDescent="0.2">
      <c r="B1627" s="93"/>
      <c r="C1627" s="22"/>
      <c r="D1627" s="22"/>
      <c r="E1627" s="23"/>
      <c r="F1627" s="23"/>
      <c r="G1627" s="22"/>
      <c r="H1627" s="22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</row>
    <row r="1628" spans="2:32" ht="14.25" x14ac:dyDescent="0.2">
      <c r="B1628" s="93"/>
      <c r="C1628" s="22"/>
      <c r="D1628" s="22"/>
      <c r="E1628" s="23"/>
      <c r="F1628" s="23"/>
      <c r="G1628" s="22"/>
      <c r="H1628" s="22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</row>
    <row r="1629" spans="2:32" ht="14.25" x14ac:dyDescent="0.2">
      <c r="B1629" s="93"/>
      <c r="C1629" s="22"/>
      <c r="D1629" s="22"/>
      <c r="E1629" s="23"/>
      <c r="F1629" s="23"/>
      <c r="G1629" s="22"/>
      <c r="H1629" s="22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</row>
    <row r="1630" spans="2:32" ht="14.25" x14ac:dyDescent="0.2">
      <c r="B1630" s="93"/>
      <c r="C1630" s="22"/>
      <c r="D1630" s="22"/>
      <c r="E1630" s="23"/>
      <c r="F1630" s="23"/>
      <c r="G1630" s="22"/>
      <c r="H1630" s="22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</row>
    <row r="1631" spans="2:32" ht="14.25" x14ac:dyDescent="0.2">
      <c r="B1631" s="93"/>
      <c r="C1631" s="22"/>
      <c r="D1631" s="22"/>
      <c r="E1631" s="23"/>
      <c r="F1631" s="23"/>
      <c r="G1631" s="22"/>
      <c r="H1631" s="22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</row>
    <row r="1632" spans="2:32" ht="14.25" x14ac:dyDescent="0.2">
      <c r="B1632" s="93"/>
      <c r="C1632" s="22"/>
      <c r="D1632" s="22"/>
      <c r="E1632" s="23"/>
      <c r="F1632" s="23"/>
      <c r="G1632" s="22"/>
      <c r="H1632" s="22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</row>
    <row r="1633" spans="2:32" ht="14.25" x14ac:dyDescent="0.2">
      <c r="B1633" s="93"/>
      <c r="C1633" s="22"/>
      <c r="D1633" s="22"/>
      <c r="E1633" s="23"/>
      <c r="F1633" s="23"/>
      <c r="G1633" s="22"/>
      <c r="H1633" s="22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</row>
    <row r="1634" spans="2:32" ht="14.25" x14ac:dyDescent="0.2">
      <c r="B1634" s="93"/>
      <c r="C1634" s="22"/>
      <c r="D1634" s="22"/>
      <c r="E1634" s="23"/>
      <c r="F1634" s="23"/>
      <c r="G1634" s="22"/>
      <c r="H1634" s="22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</row>
    <row r="1635" spans="2:32" ht="14.25" x14ac:dyDescent="0.2">
      <c r="B1635" s="93"/>
      <c r="C1635" s="22"/>
      <c r="D1635" s="22"/>
      <c r="E1635" s="23"/>
      <c r="F1635" s="23"/>
      <c r="G1635" s="22"/>
      <c r="H1635" s="22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</row>
    <row r="1636" spans="2:32" ht="14.25" x14ac:dyDescent="0.2">
      <c r="B1636" s="93"/>
      <c r="C1636" s="22"/>
      <c r="D1636" s="22"/>
      <c r="E1636" s="23"/>
      <c r="F1636" s="23"/>
      <c r="G1636" s="22"/>
      <c r="H1636" s="22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</row>
    <row r="1637" spans="2:32" ht="14.25" x14ac:dyDescent="0.2">
      <c r="B1637" s="93"/>
      <c r="C1637" s="22"/>
      <c r="D1637" s="22"/>
      <c r="E1637" s="23"/>
      <c r="F1637" s="23"/>
      <c r="G1637" s="22"/>
      <c r="H1637" s="22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</row>
    <row r="1638" spans="2:32" ht="14.25" x14ac:dyDescent="0.2">
      <c r="B1638" s="93"/>
      <c r="C1638" s="22"/>
      <c r="D1638" s="22"/>
      <c r="E1638" s="23"/>
      <c r="F1638" s="23"/>
      <c r="G1638" s="22"/>
      <c r="H1638" s="22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</row>
    <row r="1639" spans="2:32" ht="14.25" x14ac:dyDescent="0.2">
      <c r="B1639" s="93"/>
      <c r="C1639" s="22"/>
      <c r="D1639" s="22"/>
      <c r="E1639" s="23"/>
      <c r="F1639" s="23"/>
      <c r="G1639" s="22"/>
      <c r="H1639" s="22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</row>
    <row r="1640" spans="2:32" ht="14.25" x14ac:dyDescent="0.2">
      <c r="B1640" s="93"/>
      <c r="C1640" s="22"/>
      <c r="D1640" s="22"/>
      <c r="E1640" s="23"/>
      <c r="F1640" s="23"/>
      <c r="G1640" s="22"/>
      <c r="H1640" s="22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</row>
    <row r="1641" spans="2:32" ht="14.25" x14ac:dyDescent="0.2">
      <c r="B1641" s="93"/>
      <c r="C1641" s="22"/>
      <c r="D1641" s="22"/>
      <c r="E1641" s="23"/>
      <c r="F1641" s="23"/>
      <c r="G1641" s="22"/>
      <c r="H1641" s="22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</row>
    <row r="1642" spans="2:32" ht="14.25" x14ac:dyDescent="0.2">
      <c r="B1642" s="93"/>
      <c r="C1642" s="22"/>
      <c r="D1642" s="22"/>
      <c r="E1642" s="23"/>
      <c r="F1642" s="23"/>
      <c r="G1642" s="22"/>
      <c r="H1642" s="22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</row>
    <row r="1643" spans="2:32" ht="14.25" x14ac:dyDescent="0.2">
      <c r="B1643" s="93"/>
      <c r="C1643" s="22"/>
      <c r="D1643" s="22"/>
      <c r="E1643" s="23"/>
      <c r="F1643" s="23"/>
      <c r="G1643" s="22"/>
      <c r="H1643" s="22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</row>
    <row r="1644" spans="2:32" ht="14.25" x14ac:dyDescent="0.2">
      <c r="B1644" s="93"/>
      <c r="C1644" s="22"/>
      <c r="D1644" s="22"/>
      <c r="E1644" s="23"/>
      <c r="F1644" s="23"/>
      <c r="G1644" s="22"/>
      <c r="H1644" s="22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</row>
    <row r="1645" spans="2:32" ht="14.25" x14ac:dyDescent="0.2">
      <c r="B1645" s="93"/>
      <c r="C1645" s="22"/>
      <c r="D1645" s="22"/>
      <c r="E1645" s="23"/>
      <c r="F1645" s="23"/>
      <c r="G1645" s="22"/>
      <c r="H1645" s="22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</row>
    <row r="1646" spans="2:32" ht="14.25" x14ac:dyDescent="0.2">
      <c r="B1646" s="93"/>
      <c r="C1646" s="22"/>
      <c r="D1646" s="22"/>
      <c r="E1646" s="23"/>
      <c r="F1646" s="23"/>
      <c r="G1646" s="22"/>
      <c r="H1646" s="22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</row>
    <row r="1647" spans="2:32" ht="14.25" x14ac:dyDescent="0.2">
      <c r="B1647" s="93"/>
      <c r="C1647" s="22"/>
      <c r="D1647" s="22"/>
      <c r="E1647" s="23"/>
      <c r="F1647" s="23"/>
      <c r="G1647" s="22"/>
      <c r="H1647" s="22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</row>
    <row r="1648" spans="2:32" ht="14.25" x14ac:dyDescent="0.2">
      <c r="B1648" s="93"/>
      <c r="C1648" s="22"/>
      <c r="D1648" s="22"/>
      <c r="E1648" s="23"/>
      <c r="F1648" s="23"/>
      <c r="G1648" s="22"/>
      <c r="H1648" s="22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</row>
    <row r="1649" spans="2:32" ht="14.25" x14ac:dyDescent="0.2">
      <c r="B1649" s="93"/>
      <c r="C1649" s="22"/>
      <c r="D1649" s="22"/>
      <c r="E1649" s="23"/>
      <c r="F1649" s="23"/>
      <c r="G1649" s="22"/>
      <c r="H1649" s="22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</row>
    <row r="1650" spans="2:32" ht="14.25" x14ac:dyDescent="0.2">
      <c r="B1650" s="93"/>
      <c r="C1650" s="22"/>
      <c r="D1650" s="22"/>
      <c r="E1650" s="23"/>
      <c r="F1650" s="23"/>
      <c r="G1650" s="22"/>
      <c r="H1650" s="22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</row>
    <row r="1651" spans="2:32" ht="14.25" x14ac:dyDescent="0.2">
      <c r="B1651" s="93"/>
      <c r="C1651" s="22"/>
      <c r="D1651" s="22"/>
      <c r="E1651" s="23"/>
      <c r="F1651" s="23"/>
      <c r="G1651" s="22"/>
      <c r="H1651" s="22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</row>
    <row r="1652" spans="2:32" ht="14.25" x14ac:dyDescent="0.2">
      <c r="B1652" s="93"/>
      <c r="C1652" s="22"/>
      <c r="D1652" s="22"/>
      <c r="E1652" s="23"/>
      <c r="F1652" s="23"/>
      <c r="G1652" s="22"/>
      <c r="H1652" s="22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</row>
    <row r="1653" spans="2:32" ht="14.25" x14ac:dyDescent="0.2">
      <c r="B1653" s="93"/>
      <c r="C1653" s="22"/>
      <c r="D1653" s="22"/>
      <c r="E1653" s="23"/>
      <c r="F1653" s="23"/>
      <c r="G1653" s="22"/>
      <c r="H1653" s="22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</row>
    <row r="1654" spans="2:32" ht="14.25" x14ac:dyDescent="0.2">
      <c r="B1654" s="93"/>
      <c r="C1654" s="22"/>
      <c r="D1654" s="22"/>
      <c r="E1654" s="23"/>
      <c r="F1654" s="23"/>
      <c r="G1654" s="22"/>
      <c r="H1654" s="22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</row>
    <row r="1655" spans="2:32" ht="14.25" x14ac:dyDescent="0.2">
      <c r="B1655" s="93"/>
      <c r="C1655" s="22"/>
      <c r="D1655" s="22"/>
      <c r="E1655" s="23"/>
      <c r="F1655" s="23"/>
      <c r="G1655" s="22"/>
      <c r="H1655" s="22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</row>
    <row r="1656" spans="2:32" ht="14.25" x14ac:dyDescent="0.2">
      <c r="B1656" s="93"/>
      <c r="C1656" s="22"/>
      <c r="D1656" s="22"/>
      <c r="E1656" s="23"/>
      <c r="F1656" s="23"/>
      <c r="G1656" s="22"/>
      <c r="H1656" s="22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</row>
    <row r="1657" spans="2:32" ht="14.25" x14ac:dyDescent="0.2">
      <c r="B1657" s="93"/>
      <c r="C1657" s="22"/>
      <c r="D1657" s="22"/>
      <c r="E1657" s="23"/>
      <c r="F1657" s="23"/>
      <c r="G1657" s="22"/>
      <c r="H1657" s="22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</row>
    <row r="1658" spans="2:32" ht="14.25" x14ac:dyDescent="0.2">
      <c r="B1658" s="93"/>
      <c r="C1658" s="22"/>
      <c r="D1658" s="22"/>
      <c r="E1658" s="23"/>
      <c r="F1658" s="23"/>
      <c r="G1658" s="22"/>
      <c r="H1658" s="22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</row>
    <row r="1659" spans="2:32" ht="14.25" x14ac:dyDescent="0.2">
      <c r="B1659" s="93"/>
      <c r="C1659" s="22"/>
      <c r="D1659" s="22"/>
      <c r="E1659" s="23"/>
      <c r="F1659" s="23"/>
      <c r="G1659" s="22"/>
      <c r="H1659" s="22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</row>
    <row r="1660" spans="2:32" ht="14.25" x14ac:dyDescent="0.2">
      <c r="B1660" s="93"/>
      <c r="C1660" s="22"/>
      <c r="D1660" s="22"/>
      <c r="E1660" s="23"/>
      <c r="F1660" s="23"/>
      <c r="G1660" s="22"/>
      <c r="H1660" s="22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</row>
    <row r="1661" spans="2:32" ht="14.25" x14ac:dyDescent="0.2">
      <c r="B1661" s="93"/>
      <c r="C1661" s="22"/>
      <c r="D1661" s="22"/>
      <c r="E1661" s="23"/>
      <c r="F1661" s="23"/>
      <c r="G1661" s="22"/>
      <c r="H1661" s="22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</row>
    <row r="1662" spans="2:32" ht="14.25" x14ac:dyDescent="0.2">
      <c r="B1662" s="93"/>
      <c r="C1662" s="22"/>
      <c r="D1662" s="22"/>
      <c r="E1662" s="23"/>
      <c r="F1662" s="23"/>
      <c r="G1662" s="22"/>
      <c r="H1662" s="22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</row>
    <row r="1663" spans="2:32" ht="14.25" x14ac:dyDescent="0.2">
      <c r="B1663" s="93"/>
      <c r="C1663" s="22"/>
      <c r="D1663" s="22"/>
      <c r="E1663" s="23"/>
      <c r="F1663" s="23"/>
      <c r="G1663" s="22"/>
      <c r="H1663" s="22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</row>
    <row r="1664" spans="2:32" ht="14.25" x14ac:dyDescent="0.2">
      <c r="B1664" s="93"/>
      <c r="C1664" s="22"/>
      <c r="D1664" s="22"/>
      <c r="E1664" s="23"/>
      <c r="F1664" s="23"/>
      <c r="G1664" s="22"/>
      <c r="H1664" s="22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</row>
    <row r="1665" spans="2:32" ht="14.25" x14ac:dyDescent="0.2">
      <c r="B1665" s="93"/>
      <c r="C1665" s="22"/>
      <c r="D1665" s="22"/>
      <c r="E1665" s="23"/>
      <c r="F1665" s="23"/>
      <c r="G1665" s="22"/>
      <c r="H1665" s="22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</row>
    <row r="1666" spans="2:32" ht="14.25" x14ac:dyDescent="0.2">
      <c r="B1666" s="93"/>
      <c r="C1666" s="22"/>
      <c r="D1666" s="22"/>
      <c r="E1666" s="23"/>
      <c r="F1666" s="23"/>
      <c r="G1666" s="22"/>
      <c r="H1666" s="22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</row>
    <row r="1667" spans="2:32" ht="14.25" x14ac:dyDescent="0.2">
      <c r="B1667" s="93"/>
      <c r="C1667" s="22"/>
      <c r="D1667" s="22"/>
      <c r="E1667" s="23"/>
      <c r="F1667" s="23"/>
      <c r="G1667" s="22"/>
      <c r="H1667" s="22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</row>
    <row r="1668" spans="2:32" ht="14.25" x14ac:dyDescent="0.2">
      <c r="B1668" s="93"/>
      <c r="C1668" s="22"/>
      <c r="D1668" s="22"/>
      <c r="E1668" s="23"/>
      <c r="F1668" s="23"/>
      <c r="G1668" s="22"/>
      <c r="H1668" s="22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</row>
    <row r="1669" spans="2:32" ht="14.25" x14ac:dyDescent="0.2">
      <c r="B1669" s="93"/>
      <c r="C1669" s="22"/>
      <c r="D1669" s="22"/>
      <c r="E1669" s="23"/>
      <c r="F1669" s="23"/>
      <c r="G1669" s="22"/>
      <c r="H1669" s="22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</row>
    <row r="1670" spans="2:32" ht="14.25" x14ac:dyDescent="0.2">
      <c r="B1670" s="93"/>
      <c r="C1670" s="22"/>
      <c r="D1670" s="22"/>
      <c r="E1670" s="23"/>
      <c r="F1670" s="23"/>
      <c r="G1670" s="22"/>
      <c r="H1670" s="22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</row>
    <row r="1671" spans="2:32" ht="14.25" x14ac:dyDescent="0.2">
      <c r="B1671" s="93"/>
      <c r="C1671" s="22"/>
      <c r="D1671" s="22"/>
      <c r="E1671" s="23"/>
      <c r="F1671" s="23"/>
      <c r="G1671" s="22"/>
      <c r="H1671" s="22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</row>
    <row r="1672" spans="2:32" ht="14.25" x14ac:dyDescent="0.2">
      <c r="B1672" s="93"/>
      <c r="C1672" s="22"/>
      <c r="D1672" s="22"/>
      <c r="E1672" s="23"/>
      <c r="F1672" s="23"/>
      <c r="G1672" s="22"/>
      <c r="H1672" s="22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</row>
    <row r="1673" spans="2:32" ht="14.25" x14ac:dyDescent="0.2">
      <c r="B1673" s="93"/>
      <c r="C1673" s="22"/>
      <c r="D1673" s="22"/>
      <c r="E1673" s="23"/>
      <c r="F1673" s="23"/>
      <c r="G1673" s="22"/>
      <c r="H1673" s="22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</row>
    <row r="1674" spans="2:32" ht="14.25" x14ac:dyDescent="0.2">
      <c r="B1674" s="93"/>
      <c r="C1674" s="22"/>
      <c r="D1674" s="22"/>
      <c r="E1674" s="23"/>
      <c r="F1674" s="23"/>
      <c r="G1674" s="22"/>
      <c r="H1674" s="22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</row>
    <row r="1675" spans="2:32" ht="14.25" x14ac:dyDescent="0.2">
      <c r="B1675" s="93"/>
      <c r="C1675" s="22"/>
      <c r="D1675" s="22"/>
      <c r="E1675" s="23"/>
      <c r="F1675" s="23"/>
      <c r="G1675" s="22"/>
      <c r="H1675" s="22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</row>
    <row r="1676" spans="2:32" ht="14.25" x14ac:dyDescent="0.2">
      <c r="B1676" s="93"/>
      <c r="C1676" s="22"/>
      <c r="D1676" s="22"/>
      <c r="E1676" s="23"/>
      <c r="F1676" s="23"/>
      <c r="G1676" s="22"/>
      <c r="H1676" s="22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</row>
    <row r="1677" spans="2:32" ht="14.25" x14ac:dyDescent="0.2">
      <c r="B1677" s="93"/>
      <c r="C1677" s="22"/>
      <c r="D1677" s="22"/>
      <c r="E1677" s="23"/>
      <c r="F1677" s="23"/>
      <c r="G1677" s="22"/>
      <c r="H1677" s="22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</row>
    <row r="1678" spans="2:32" ht="14.25" x14ac:dyDescent="0.2">
      <c r="B1678" s="93"/>
      <c r="C1678" s="22"/>
      <c r="D1678" s="22"/>
      <c r="E1678" s="23"/>
      <c r="F1678" s="23"/>
      <c r="G1678" s="22"/>
      <c r="H1678" s="22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</row>
    <row r="1679" spans="2:32" ht="14.25" x14ac:dyDescent="0.2">
      <c r="B1679" s="93"/>
      <c r="C1679" s="22"/>
      <c r="D1679" s="22"/>
      <c r="E1679" s="23"/>
      <c r="F1679" s="23"/>
      <c r="G1679" s="22"/>
      <c r="H1679" s="22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</row>
    <row r="1680" spans="2:32" ht="14.25" x14ac:dyDescent="0.2">
      <c r="B1680" s="93"/>
      <c r="C1680" s="22"/>
      <c r="D1680" s="22"/>
      <c r="E1680" s="23"/>
      <c r="F1680" s="23"/>
      <c r="G1680" s="22"/>
      <c r="H1680" s="22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</row>
    <row r="1681" spans="2:32" ht="14.25" x14ac:dyDescent="0.2">
      <c r="B1681" s="93"/>
      <c r="C1681" s="22"/>
      <c r="D1681" s="22"/>
      <c r="E1681" s="23"/>
      <c r="F1681" s="23"/>
      <c r="G1681" s="22"/>
      <c r="H1681" s="22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</row>
    <row r="1682" spans="2:32" ht="14.25" x14ac:dyDescent="0.2">
      <c r="B1682" s="93"/>
      <c r="C1682" s="22"/>
      <c r="D1682" s="22"/>
      <c r="E1682" s="23"/>
      <c r="F1682" s="23"/>
      <c r="G1682" s="22"/>
      <c r="H1682" s="22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</row>
    <row r="1683" spans="2:32" ht="14.25" x14ac:dyDescent="0.2">
      <c r="B1683" s="93"/>
      <c r="C1683" s="22"/>
      <c r="D1683" s="22"/>
      <c r="E1683" s="23"/>
      <c r="F1683" s="23"/>
      <c r="G1683" s="22"/>
      <c r="H1683" s="22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</row>
    <row r="1684" spans="2:32" ht="14.25" x14ac:dyDescent="0.2">
      <c r="B1684" s="93"/>
      <c r="C1684" s="22"/>
      <c r="D1684" s="22"/>
      <c r="E1684" s="23"/>
      <c r="F1684" s="23"/>
      <c r="G1684" s="22"/>
      <c r="H1684" s="22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</row>
    <row r="1685" spans="2:32" ht="14.25" x14ac:dyDescent="0.2">
      <c r="B1685" s="93"/>
      <c r="C1685" s="22"/>
      <c r="D1685" s="22"/>
      <c r="E1685" s="23"/>
      <c r="F1685" s="23"/>
      <c r="G1685" s="22"/>
      <c r="H1685" s="22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</row>
    <row r="1686" spans="2:32" ht="14.25" x14ac:dyDescent="0.2">
      <c r="B1686" s="93"/>
      <c r="C1686" s="22"/>
      <c r="D1686" s="22"/>
      <c r="E1686" s="23"/>
      <c r="F1686" s="23"/>
      <c r="G1686" s="22"/>
      <c r="H1686" s="22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</row>
    <row r="1687" spans="2:32" ht="14.25" x14ac:dyDescent="0.2">
      <c r="B1687" s="93"/>
      <c r="C1687" s="22"/>
      <c r="D1687" s="22"/>
      <c r="E1687" s="23"/>
      <c r="F1687" s="23"/>
      <c r="G1687" s="22"/>
      <c r="H1687" s="22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</row>
    <row r="1688" spans="2:32" ht="14.25" x14ac:dyDescent="0.2">
      <c r="B1688" s="93"/>
      <c r="C1688" s="22"/>
      <c r="D1688" s="22"/>
      <c r="E1688" s="23"/>
      <c r="F1688" s="23"/>
      <c r="G1688" s="22"/>
      <c r="H1688" s="22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</row>
    <row r="1689" spans="2:32" ht="14.25" x14ac:dyDescent="0.2">
      <c r="B1689" s="93"/>
      <c r="C1689" s="22"/>
      <c r="D1689" s="22"/>
      <c r="E1689" s="23"/>
      <c r="F1689" s="23"/>
      <c r="G1689" s="22"/>
      <c r="H1689" s="22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</row>
    <row r="1690" spans="2:32" ht="14.25" x14ac:dyDescent="0.2">
      <c r="B1690" s="93"/>
      <c r="C1690" s="22"/>
      <c r="D1690" s="22"/>
      <c r="E1690" s="23"/>
      <c r="F1690" s="23"/>
      <c r="G1690" s="22"/>
      <c r="H1690" s="22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</row>
    <row r="1691" spans="2:32" ht="14.25" x14ac:dyDescent="0.2">
      <c r="B1691" s="93"/>
      <c r="C1691" s="22"/>
      <c r="D1691" s="22"/>
      <c r="E1691" s="23"/>
      <c r="F1691" s="23"/>
      <c r="G1691" s="22"/>
      <c r="H1691" s="22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</row>
    <row r="1692" spans="2:32" ht="14.25" x14ac:dyDescent="0.2">
      <c r="B1692" s="93"/>
      <c r="C1692" s="22"/>
      <c r="D1692" s="22"/>
      <c r="E1692" s="23"/>
      <c r="F1692" s="23"/>
      <c r="G1692" s="22"/>
      <c r="H1692" s="22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</row>
    <row r="1693" spans="2:32" ht="14.25" x14ac:dyDescent="0.2">
      <c r="B1693" s="93"/>
      <c r="C1693" s="22"/>
      <c r="D1693" s="22"/>
      <c r="E1693" s="23"/>
      <c r="F1693" s="23"/>
      <c r="G1693" s="22"/>
      <c r="H1693" s="22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</row>
    <row r="1694" spans="2:32" ht="14.25" x14ac:dyDescent="0.2">
      <c r="B1694" s="93"/>
      <c r="C1694" s="22"/>
      <c r="D1694" s="22"/>
      <c r="E1694" s="23"/>
      <c r="F1694" s="23"/>
      <c r="G1694" s="22"/>
      <c r="H1694" s="22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</row>
    <row r="1695" spans="2:32" ht="14.25" x14ac:dyDescent="0.2">
      <c r="B1695" s="93"/>
      <c r="C1695" s="22"/>
      <c r="D1695" s="22"/>
      <c r="E1695" s="23"/>
      <c r="F1695" s="23"/>
      <c r="G1695" s="22"/>
      <c r="H1695" s="22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</row>
    <row r="1696" spans="2:32" ht="14.25" x14ac:dyDescent="0.2">
      <c r="B1696" s="93"/>
      <c r="C1696" s="22"/>
      <c r="D1696" s="22"/>
      <c r="E1696" s="23"/>
      <c r="F1696" s="23"/>
      <c r="G1696" s="22"/>
      <c r="H1696" s="22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</row>
    <row r="1697" spans="2:32" ht="14.25" x14ac:dyDescent="0.2">
      <c r="B1697" s="93"/>
      <c r="C1697" s="22"/>
      <c r="D1697" s="22"/>
      <c r="E1697" s="23"/>
      <c r="F1697" s="23"/>
      <c r="G1697" s="22"/>
      <c r="H1697" s="22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</row>
    <row r="1698" spans="2:32" ht="14.25" x14ac:dyDescent="0.2">
      <c r="B1698" s="93"/>
      <c r="C1698" s="22"/>
      <c r="D1698" s="22"/>
      <c r="E1698" s="23"/>
      <c r="F1698" s="23"/>
      <c r="G1698" s="22"/>
      <c r="H1698" s="22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</row>
    <row r="1699" spans="2:32" ht="14.25" x14ac:dyDescent="0.2">
      <c r="B1699" s="93"/>
      <c r="C1699" s="22"/>
      <c r="D1699" s="22"/>
      <c r="E1699" s="23"/>
      <c r="F1699" s="23"/>
      <c r="G1699" s="22"/>
      <c r="H1699" s="22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</row>
    <row r="1700" spans="2:32" ht="14.25" x14ac:dyDescent="0.2">
      <c r="B1700" s="93"/>
      <c r="C1700" s="22"/>
      <c r="D1700" s="22"/>
      <c r="E1700" s="23"/>
      <c r="F1700" s="23"/>
      <c r="G1700" s="22"/>
      <c r="H1700" s="22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</row>
    <row r="1701" spans="2:32" ht="14.25" x14ac:dyDescent="0.2">
      <c r="B1701" s="93"/>
      <c r="C1701" s="22"/>
      <c r="D1701" s="22"/>
      <c r="E1701" s="23"/>
      <c r="F1701" s="23"/>
      <c r="G1701" s="22"/>
      <c r="H1701" s="22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</row>
    <row r="1702" spans="2:32" ht="14.25" x14ac:dyDescent="0.2">
      <c r="B1702" s="93"/>
      <c r="C1702" s="22"/>
      <c r="D1702" s="22"/>
      <c r="E1702" s="23"/>
      <c r="F1702" s="23"/>
      <c r="G1702" s="22"/>
      <c r="H1702" s="22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</row>
    <row r="1703" spans="2:32" ht="14.25" x14ac:dyDescent="0.2">
      <c r="B1703" s="93"/>
      <c r="C1703" s="22"/>
      <c r="D1703" s="22"/>
      <c r="E1703" s="23"/>
      <c r="F1703" s="23"/>
      <c r="G1703" s="22"/>
      <c r="H1703" s="22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</row>
    <row r="1704" spans="2:32" ht="14.25" x14ac:dyDescent="0.2">
      <c r="B1704" s="93"/>
      <c r="C1704" s="22"/>
      <c r="D1704" s="22"/>
      <c r="E1704" s="23"/>
      <c r="F1704" s="23"/>
      <c r="G1704" s="22"/>
      <c r="H1704" s="22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</row>
    <row r="1705" spans="2:32" ht="14.25" x14ac:dyDescent="0.2">
      <c r="B1705" s="93"/>
      <c r="C1705" s="22"/>
      <c r="D1705" s="22"/>
      <c r="E1705" s="23"/>
      <c r="F1705" s="23"/>
      <c r="G1705" s="22"/>
      <c r="H1705" s="22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</row>
    <row r="1706" spans="2:32" ht="14.25" x14ac:dyDescent="0.2">
      <c r="B1706" s="93"/>
      <c r="C1706" s="22"/>
      <c r="D1706" s="22"/>
      <c r="E1706" s="23"/>
      <c r="F1706" s="23"/>
      <c r="G1706" s="22"/>
      <c r="H1706" s="22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</row>
    <row r="1707" spans="2:32" ht="14.25" x14ac:dyDescent="0.2">
      <c r="B1707" s="93"/>
      <c r="C1707" s="22"/>
      <c r="D1707" s="22"/>
      <c r="E1707" s="23"/>
      <c r="F1707" s="23"/>
      <c r="G1707" s="22"/>
      <c r="H1707" s="22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</row>
    <row r="1708" spans="2:32" ht="14.25" x14ac:dyDescent="0.2">
      <c r="B1708" s="93"/>
      <c r="C1708" s="22"/>
      <c r="D1708" s="22"/>
      <c r="E1708" s="23"/>
      <c r="F1708" s="23"/>
      <c r="G1708" s="22"/>
      <c r="H1708" s="22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</row>
    <row r="1709" spans="2:32" ht="14.25" x14ac:dyDescent="0.2">
      <c r="B1709" s="93"/>
      <c r="C1709" s="22"/>
      <c r="D1709" s="22"/>
      <c r="E1709" s="23"/>
      <c r="F1709" s="23"/>
      <c r="G1709" s="22"/>
      <c r="H1709" s="22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</row>
    <row r="1710" spans="2:32" ht="14.25" x14ac:dyDescent="0.2">
      <c r="B1710" s="93"/>
      <c r="C1710" s="22"/>
      <c r="D1710" s="22"/>
      <c r="E1710" s="23"/>
      <c r="F1710" s="23"/>
      <c r="G1710" s="22"/>
      <c r="H1710" s="22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</row>
    <row r="1711" spans="2:32" ht="14.25" x14ac:dyDescent="0.2">
      <c r="B1711" s="93"/>
      <c r="C1711" s="22"/>
      <c r="D1711" s="22"/>
      <c r="E1711" s="23"/>
      <c r="F1711" s="23"/>
      <c r="G1711" s="22"/>
      <c r="H1711" s="22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</row>
    <row r="1712" spans="2:32" ht="14.25" x14ac:dyDescent="0.2">
      <c r="B1712" s="93"/>
      <c r="C1712" s="22"/>
      <c r="D1712" s="22"/>
      <c r="E1712" s="23"/>
      <c r="F1712" s="23"/>
      <c r="G1712" s="22"/>
      <c r="H1712" s="22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</row>
    <row r="1713" spans="2:32" ht="14.25" x14ac:dyDescent="0.2">
      <c r="B1713" s="93"/>
      <c r="C1713" s="22"/>
      <c r="D1713" s="22"/>
      <c r="E1713" s="23"/>
      <c r="F1713" s="23"/>
      <c r="G1713" s="22"/>
      <c r="H1713" s="22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</row>
    <row r="1714" spans="2:32" ht="14.25" x14ac:dyDescent="0.2">
      <c r="B1714" s="93"/>
      <c r="C1714" s="22"/>
      <c r="D1714" s="22"/>
      <c r="E1714" s="23"/>
      <c r="F1714" s="23"/>
      <c r="G1714" s="22"/>
      <c r="H1714" s="22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</row>
    <row r="1715" spans="2:32" ht="14.25" x14ac:dyDescent="0.2">
      <c r="B1715" s="93"/>
      <c r="C1715" s="22"/>
      <c r="D1715" s="22"/>
      <c r="E1715" s="23"/>
      <c r="F1715" s="23"/>
      <c r="G1715" s="22"/>
      <c r="H1715" s="22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</row>
    <row r="1716" spans="2:32" ht="14.25" x14ac:dyDescent="0.2">
      <c r="B1716" s="93"/>
      <c r="C1716" s="22"/>
      <c r="D1716" s="22"/>
      <c r="E1716" s="23"/>
      <c r="F1716" s="23"/>
      <c r="G1716" s="22"/>
      <c r="H1716" s="22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</row>
    <row r="1717" spans="2:32" ht="14.25" x14ac:dyDescent="0.2">
      <c r="B1717" s="93"/>
      <c r="C1717" s="22"/>
      <c r="D1717" s="22"/>
      <c r="E1717" s="23"/>
      <c r="F1717" s="23"/>
      <c r="G1717" s="22"/>
      <c r="H1717" s="22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</row>
    <row r="1718" spans="2:32" ht="14.25" x14ac:dyDescent="0.2">
      <c r="B1718" s="93"/>
      <c r="C1718" s="22"/>
      <c r="D1718" s="22"/>
      <c r="E1718" s="23"/>
      <c r="F1718" s="23"/>
      <c r="G1718" s="22"/>
      <c r="H1718" s="22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</row>
    <row r="1719" spans="2:32" ht="14.25" x14ac:dyDescent="0.2">
      <c r="B1719" s="93"/>
      <c r="C1719" s="22"/>
      <c r="D1719" s="22"/>
      <c r="E1719" s="23"/>
      <c r="F1719" s="23"/>
      <c r="G1719" s="22"/>
      <c r="H1719" s="22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</row>
    <row r="1720" spans="2:32" ht="14.25" x14ac:dyDescent="0.2">
      <c r="B1720" s="93"/>
      <c r="C1720" s="22"/>
      <c r="D1720" s="22"/>
      <c r="E1720" s="23"/>
      <c r="F1720" s="23"/>
      <c r="G1720" s="22"/>
      <c r="H1720" s="22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</row>
    <row r="1721" spans="2:32" ht="14.25" x14ac:dyDescent="0.2">
      <c r="B1721" s="93"/>
      <c r="C1721" s="22"/>
      <c r="D1721" s="22"/>
      <c r="E1721" s="23"/>
      <c r="F1721" s="23"/>
      <c r="G1721" s="22"/>
      <c r="H1721" s="22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</row>
    <row r="1722" spans="2:32" ht="14.25" x14ac:dyDescent="0.2">
      <c r="B1722" s="93"/>
      <c r="C1722" s="22"/>
      <c r="D1722" s="22"/>
      <c r="E1722" s="23"/>
      <c r="F1722" s="23"/>
      <c r="G1722" s="22"/>
      <c r="H1722" s="22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</row>
    <row r="1723" spans="2:32" ht="14.25" x14ac:dyDescent="0.2">
      <c r="B1723" s="93"/>
      <c r="C1723" s="22"/>
      <c r="D1723" s="22"/>
      <c r="E1723" s="23"/>
      <c r="F1723" s="23"/>
      <c r="G1723" s="22"/>
      <c r="H1723" s="22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</row>
    <row r="1724" spans="2:32" ht="14.25" x14ac:dyDescent="0.2">
      <c r="B1724" s="93"/>
      <c r="C1724" s="22"/>
      <c r="D1724" s="22"/>
      <c r="E1724" s="23"/>
      <c r="F1724" s="23"/>
      <c r="G1724" s="22"/>
      <c r="H1724" s="22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</row>
    <row r="1725" spans="2:32" ht="14.25" x14ac:dyDescent="0.2">
      <c r="B1725" s="93"/>
      <c r="C1725" s="22"/>
      <c r="D1725" s="22"/>
      <c r="E1725" s="23"/>
      <c r="F1725" s="23"/>
      <c r="G1725" s="22"/>
      <c r="H1725" s="22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</row>
    <row r="1726" spans="2:32" ht="14.25" x14ac:dyDescent="0.2">
      <c r="B1726" s="93"/>
      <c r="C1726" s="22"/>
      <c r="D1726" s="22"/>
      <c r="E1726" s="23"/>
      <c r="F1726" s="23"/>
      <c r="G1726" s="22"/>
      <c r="H1726" s="22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</row>
    <row r="1727" spans="2:32" ht="14.25" x14ac:dyDescent="0.2">
      <c r="B1727" s="93"/>
      <c r="C1727" s="22"/>
      <c r="D1727" s="22"/>
      <c r="E1727" s="23"/>
      <c r="F1727" s="23"/>
      <c r="G1727" s="22"/>
      <c r="H1727" s="22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</row>
    <row r="1728" spans="2:32" ht="14.25" x14ac:dyDescent="0.2">
      <c r="B1728" s="93"/>
      <c r="C1728" s="22"/>
      <c r="D1728" s="22"/>
      <c r="E1728" s="23"/>
      <c r="F1728" s="23"/>
      <c r="G1728" s="22"/>
      <c r="H1728" s="22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</row>
    <row r="1729" spans="2:32" ht="14.25" x14ac:dyDescent="0.2">
      <c r="B1729" s="93"/>
      <c r="C1729" s="22"/>
      <c r="D1729" s="22"/>
      <c r="E1729" s="23"/>
      <c r="F1729" s="23"/>
      <c r="G1729" s="22"/>
      <c r="H1729" s="22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</row>
    <row r="1730" spans="2:32" ht="14.25" x14ac:dyDescent="0.2">
      <c r="B1730" s="93"/>
      <c r="C1730" s="22"/>
      <c r="D1730" s="22"/>
      <c r="E1730" s="23"/>
      <c r="F1730" s="23"/>
      <c r="G1730" s="22"/>
      <c r="H1730" s="22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</row>
    <row r="1731" spans="2:32" ht="14.25" x14ac:dyDescent="0.2">
      <c r="B1731" s="93"/>
      <c r="C1731" s="22"/>
      <c r="D1731" s="22"/>
      <c r="E1731" s="23"/>
      <c r="F1731" s="23"/>
      <c r="G1731" s="22"/>
      <c r="H1731" s="22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</row>
    <row r="1732" spans="2:32" ht="14.25" x14ac:dyDescent="0.2">
      <c r="B1732" s="93"/>
      <c r="C1732" s="22"/>
      <c r="D1732" s="22"/>
      <c r="E1732" s="23"/>
      <c r="F1732" s="23"/>
      <c r="G1732" s="22"/>
      <c r="H1732" s="22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</row>
    <row r="1733" spans="2:32" ht="14.25" x14ac:dyDescent="0.2">
      <c r="B1733" s="93"/>
      <c r="C1733" s="22"/>
      <c r="D1733" s="22"/>
      <c r="E1733" s="23"/>
      <c r="F1733" s="23"/>
      <c r="G1733" s="22"/>
      <c r="H1733" s="22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</row>
    <row r="1734" spans="2:32" ht="14.25" x14ac:dyDescent="0.2">
      <c r="B1734" s="93"/>
      <c r="C1734" s="22"/>
      <c r="D1734" s="22"/>
      <c r="E1734" s="23"/>
      <c r="F1734" s="23"/>
      <c r="G1734" s="22"/>
      <c r="H1734" s="22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</row>
    <row r="1735" spans="2:32" ht="14.25" x14ac:dyDescent="0.2">
      <c r="B1735" s="93"/>
      <c r="C1735" s="22"/>
      <c r="D1735" s="22"/>
      <c r="E1735" s="23"/>
      <c r="F1735" s="23"/>
      <c r="G1735" s="22"/>
      <c r="H1735" s="22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</row>
    <row r="1736" spans="2:32" ht="14.25" x14ac:dyDescent="0.2">
      <c r="B1736" s="93"/>
      <c r="C1736" s="22"/>
      <c r="D1736" s="22"/>
      <c r="E1736" s="23"/>
      <c r="F1736" s="23"/>
      <c r="G1736" s="22"/>
      <c r="H1736" s="22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</row>
    <row r="1737" spans="2:32" ht="14.25" x14ac:dyDescent="0.2">
      <c r="B1737" s="93"/>
      <c r="C1737" s="22"/>
      <c r="D1737" s="22"/>
      <c r="E1737" s="23"/>
      <c r="F1737" s="23"/>
      <c r="G1737" s="22"/>
      <c r="H1737" s="22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</row>
    <row r="1738" spans="2:32" ht="14.25" x14ac:dyDescent="0.2">
      <c r="B1738" s="93"/>
      <c r="C1738" s="22"/>
      <c r="D1738" s="22"/>
      <c r="E1738" s="23"/>
      <c r="F1738" s="23"/>
      <c r="G1738" s="22"/>
      <c r="H1738" s="22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</row>
    <row r="1739" spans="2:32" ht="14.25" x14ac:dyDescent="0.2">
      <c r="B1739" s="93"/>
      <c r="C1739" s="22"/>
      <c r="D1739" s="22"/>
      <c r="E1739" s="23"/>
      <c r="F1739" s="23"/>
      <c r="G1739" s="22"/>
      <c r="H1739" s="22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</row>
    <row r="1740" spans="2:32" ht="14.25" x14ac:dyDescent="0.2">
      <c r="B1740" s="93"/>
      <c r="C1740" s="22"/>
      <c r="D1740" s="22"/>
      <c r="E1740" s="23"/>
      <c r="F1740" s="23"/>
      <c r="G1740" s="22"/>
      <c r="H1740" s="22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</row>
    <row r="1741" spans="2:32" ht="14.25" x14ac:dyDescent="0.2">
      <c r="B1741" s="93"/>
      <c r="C1741" s="22"/>
      <c r="D1741" s="22"/>
      <c r="E1741" s="23"/>
      <c r="F1741" s="23"/>
      <c r="G1741" s="22"/>
      <c r="H1741" s="22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</row>
    <row r="1742" spans="2:32" ht="14.25" x14ac:dyDescent="0.2">
      <c r="B1742" s="93"/>
      <c r="C1742" s="22"/>
      <c r="D1742" s="22"/>
      <c r="E1742" s="23"/>
      <c r="F1742" s="23"/>
      <c r="G1742" s="22"/>
      <c r="H1742" s="22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</row>
    <row r="1743" spans="2:32" ht="14.25" x14ac:dyDescent="0.2">
      <c r="B1743" s="93"/>
      <c r="C1743" s="22"/>
      <c r="D1743" s="22"/>
      <c r="E1743" s="23"/>
      <c r="F1743" s="23"/>
      <c r="G1743" s="22"/>
      <c r="H1743" s="22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</row>
    <row r="1744" spans="2:32" ht="14.25" x14ac:dyDescent="0.2">
      <c r="B1744" s="93"/>
      <c r="C1744" s="22"/>
      <c r="D1744" s="22"/>
      <c r="E1744" s="23"/>
      <c r="F1744" s="23"/>
      <c r="G1744" s="22"/>
      <c r="H1744" s="22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</row>
    <row r="1745" spans="2:32" ht="14.25" x14ac:dyDescent="0.2">
      <c r="B1745" s="93"/>
      <c r="C1745" s="22"/>
      <c r="D1745" s="22"/>
      <c r="E1745" s="23"/>
      <c r="F1745" s="23"/>
      <c r="G1745" s="22"/>
      <c r="H1745" s="22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</row>
    <row r="1746" spans="2:32" ht="14.25" x14ac:dyDescent="0.2">
      <c r="B1746" s="93"/>
      <c r="C1746" s="22"/>
      <c r="D1746" s="22"/>
      <c r="E1746" s="23"/>
      <c r="F1746" s="23"/>
      <c r="G1746" s="22"/>
      <c r="H1746" s="22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</row>
    <row r="1747" spans="2:32" ht="14.25" x14ac:dyDescent="0.2">
      <c r="B1747" s="93"/>
      <c r="C1747" s="22"/>
      <c r="D1747" s="22"/>
      <c r="E1747" s="23"/>
      <c r="F1747" s="23"/>
      <c r="G1747" s="22"/>
      <c r="H1747" s="22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</row>
    <row r="1748" spans="2:32" ht="14.25" x14ac:dyDescent="0.2">
      <c r="B1748" s="93"/>
      <c r="C1748" s="22"/>
      <c r="D1748" s="22"/>
      <c r="E1748" s="23"/>
      <c r="F1748" s="23"/>
      <c r="G1748" s="22"/>
      <c r="H1748" s="22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</row>
    <row r="1749" spans="2:32" ht="14.25" x14ac:dyDescent="0.2">
      <c r="B1749" s="93"/>
      <c r="C1749" s="22"/>
      <c r="D1749" s="22"/>
      <c r="E1749" s="23"/>
      <c r="F1749" s="23"/>
      <c r="G1749" s="22"/>
      <c r="H1749" s="22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</row>
    <row r="1750" spans="2:32" ht="14.25" x14ac:dyDescent="0.2">
      <c r="B1750" s="93"/>
      <c r="C1750" s="22"/>
      <c r="D1750" s="22"/>
      <c r="E1750" s="23"/>
      <c r="F1750" s="23"/>
      <c r="G1750" s="22"/>
      <c r="H1750" s="22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</row>
    <row r="1751" spans="2:32" ht="14.25" x14ac:dyDescent="0.2">
      <c r="B1751" s="93"/>
      <c r="C1751" s="22"/>
      <c r="D1751" s="22"/>
      <c r="E1751" s="23"/>
      <c r="F1751" s="23"/>
      <c r="G1751" s="22"/>
      <c r="H1751" s="22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</row>
    <row r="1752" spans="2:32" ht="14.25" x14ac:dyDescent="0.2">
      <c r="B1752" s="93"/>
      <c r="C1752" s="22"/>
      <c r="D1752" s="22"/>
      <c r="E1752" s="23"/>
      <c r="F1752" s="23"/>
      <c r="G1752" s="22"/>
      <c r="H1752" s="22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</row>
    <row r="1753" spans="2:32" ht="14.25" x14ac:dyDescent="0.2">
      <c r="B1753" s="93"/>
      <c r="C1753" s="22"/>
      <c r="D1753" s="22"/>
      <c r="E1753" s="23"/>
      <c r="F1753" s="23"/>
      <c r="G1753" s="22"/>
      <c r="H1753" s="22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</row>
    <row r="1754" spans="2:32" ht="14.25" x14ac:dyDescent="0.2">
      <c r="B1754" s="93"/>
      <c r="C1754" s="22"/>
      <c r="D1754" s="22"/>
      <c r="E1754" s="23"/>
      <c r="F1754" s="23"/>
      <c r="G1754" s="22"/>
      <c r="H1754" s="22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</row>
    <row r="1755" spans="2:32" ht="14.25" x14ac:dyDescent="0.2">
      <c r="B1755" s="93"/>
      <c r="C1755" s="22"/>
      <c r="D1755" s="22"/>
      <c r="E1755" s="23"/>
      <c r="F1755" s="23"/>
      <c r="G1755" s="22"/>
      <c r="H1755" s="22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</row>
    <row r="1756" spans="2:32" ht="14.25" x14ac:dyDescent="0.2">
      <c r="B1756" s="93"/>
      <c r="C1756" s="22"/>
      <c r="D1756" s="22"/>
      <c r="E1756" s="23"/>
      <c r="F1756" s="23"/>
      <c r="G1756" s="22"/>
      <c r="H1756" s="22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</row>
    <row r="1757" spans="2:32" ht="14.25" x14ac:dyDescent="0.2">
      <c r="B1757" s="93"/>
      <c r="C1757" s="22"/>
      <c r="D1757" s="22"/>
      <c r="E1757" s="23"/>
      <c r="F1757" s="23"/>
      <c r="G1757" s="22"/>
      <c r="H1757" s="22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</row>
    <row r="1758" spans="2:32" ht="14.25" x14ac:dyDescent="0.2">
      <c r="B1758" s="93"/>
      <c r="C1758" s="22"/>
      <c r="D1758" s="22"/>
      <c r="E1758" s="23"/>
      <c r="F1758" s="23"/>
      <c r="G1758" s="22"/>
      <c r="H1758" s="22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</row>
    <row r="1759" spans="2:32" ht="14.25" x14ac:dyDescent="0.2">
      <c r="B1759" s="93"/>
      <c r="C1759" s="22"/>
      <c r="D1759" s="22"/>
      <c r="E1759" s="23"/>
      <c r="F1759" s="23"/>
      <c r="G1759" s="22"/>
      <c r="H1759" s="22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</row>
    <row r="1760" spans="2:32" ht="14.25" x14ac:dyDescent="0.2">
      <c r="B1760" s="93"/>
      <c r="C1760" s="22"/>
      <c r="D1760" s="22"/>
      <c r="E1760" s="23"/>
      <c r="F1760" s="23"/>
      <c r="G1760" s="22"/>
      <c r="H1760" s="22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</row>
    <row r="1761" spans="2:32" ht="14.25" x14ac:dyDescent="0.2">
      <c r="B1761" s="93"/>
      <c r="C1761" s="22"/>
      <c r="D1761" s="22"/>
      <c r="E1761" s="23"/>
      <c r="F1761" s="23"/>
      <c r="G1761" s="22"/>
      <c r="H1761" s="22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</row>
    <row r="1762" spans="2:32" ht="14.25" x14ac:dyDescent="0.2">
      <c r="B1762" s="93"/>
      <c r="C1762" s="22"/>
      <c r="D1762" s="22"/>
      <c r="E1762" s="23"/>
      <c r="F1762" s="23"/>
      <c r="G1762" s="22"/>
      <c r="H1762" s="22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</row>
    <row r="1763" spans="2:32" ht="14.25" x14ac:dyDescent="0.2">
      <c r="B1763" s="93"/>
      <c r="C1763" s="22"/>
      <c r="D1763" s="22"/>
      <c r="E1763" s="23"/>
      <c r="F1763" s="23"/>
      <c r="G1763" s="22"/>
      <c r="H1763" s="22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</row>
    <row r="1764" spans="2:32" ht="14.25" x14ac:dyDescent="0.2">
      <c r="B1764" s="93"/>
      <c r="C1764" s="22"/>
      <c r="D1764" s="22"/>
      <c r="E1764" s="23"/>
      <c r="F1764" s="23"/>
      <c r="G1764" s="22"/>
      <c r="H1764" s="22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</row>
    <row r="1765" spans="2:32" ht="14.25" x14ac:dyDescent="0.2">
      <c r="B1765" s="93"/>
      <c r="C1765" s="22"/>
      <c r="D1765" s="22"/>
      <c r="E1765" s="23"/>
      <c r="F1765" s="23"/>
      <c r="G1765" s="22"/>
      <c r="H1765" s="22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</row>
    <row r="1766" spans="2:32" ht="14.25" x14ac:dyDescent="0.2">
      <c r="B1766" s="93"/>
      <c r="C1766" s="22"/>
      <c r="D1766" s="22"/>
      <c r="E1766" s="23"/>
      <c r="F1766" s="23"/>
      <c r="G1766" s="22"/>
      <c r="H1766" s="22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</row>
    <row r="1767" spans="2:32" ht="14.25" x14ac:dyDescent="0.2">
      <c r="B1767" s="93"/>
      <c r="C1767" s="22"/>
      <c r="D1767" s="22"/>
      <c r="E1767" s="23"/>
      <c r="F1767" s="23"/>
      <c r="G1767" s="22"/>
      <c r="H1767" s="22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</row>
    <row r="1768" spans="2:32" ht="14.25" x14ac:dyDescent="0.2">
      <c r="B1768" s="93"/>
      <c r="C1768" s="22"/>
      <c r="D1768" s="22"/>
      <c r="E1768" s="23"/>
      <c r="F1768" s="23"/>
      <c r="G1768" s="22"/>
      <c r="H1768" s="22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</row>
    <row r="1769" spans="2:32" ht="14.25" x14ac:dyDescent="0.2">
      <c r="B1769" s="93"/>
      <c r="C1769" s="22"/>
      <c r="D1769" s="22"/>
      <c r="E1769" s="23"/>
      <c r="F1769" s="23"/>
      <c r="G1769" s="22"/>
      <c r="H1769" s="22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</row>
    <row r="1770" spans="2:32" ht="14.25" x14ac:dyDescent="0.2">
      <c r="B1770" s="93"/>
      <c r="C1770" s="22"/>
      <c r="D1770" s="22"/>
      <c r="E1770" s="23"/>
      <c r="F1770" s="23"/>
      <c r="G1770" s="22"/>
      <c r="H1770" s="22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</row>
    <row r="1771" spans="2:32" ht="14.25" x14ac:dyDescent="0.2">
      <c r="B1771" s="93"/>
      <c r="C1771" s="22"/>
      <c r="D1771" s="22"/>
      <c r="E1771" s="23"/>
      <c r="F1771" s="23"/>
      <c r="G1771" s="22"/>
      <c r="H1771" s="22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</row>
    <row r="1772" spans="2:32" ht="14.25" x14ac:dyDescent="0.2">
      <c r="B1772" s="93"/>
      <c r="C1772" s="22"/>
      <c r="D1772" s="22"/>
      <c r="E1772" s="23"/>
      <c r="F1772" s="23"/>
      <c r="G1772" s="22"/>
      <c r="H1772" s="22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</row>
    <row r="1773" spans="2:32" ht="14.25" x14ac:dyDescent="0.2">
      <c r="B1773" s="93"/>
      <c r="C1773" s="22"/>
      <c r="D1773" s="22"/>
      <c r="E1773" s="23"/>
      <c r="F1773" s="23"/>
      <c r="G1773" s="22"/>
      <c r="H1773" s="22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</row>
    <row r="1774" spans="2:32" ht="14.25" x14ac:dyDescent="0.2">
      <c r="B1774" s="93"/>
      <c r="C1774" s="22"/>
      <c r="D1774" s="22"/>
      <c r="E1774" s="23"/>
      <c r="F1774" s="23"/>
      <c r="G1774" s="22"/>
      <c r="H1774" s="22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</row>
    <row r="1775" spans="2:32" ht="14.25" x14ac:dyDescent="0.2">
      <c r="B1775" s="93"/>
      <c r="C1775" s="22"/>
      <c r="D1775" s="22"/>
      <c r="E1775" s="23"/>
      <c r="F1775" s="23"/>
      <c r="G1775" s="22"/>
      <c r="H1775" s="22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</row>
    <row r="1776" spans="2:32" ht="14.25" x14ac:dyDescent="0.2">
      <c r="B1776" s="93"/>
      <c r="C1776" s="22"/>
      <c r="D1776" s="22"/>
      <c r="E1776" s="23"/>
      <c r="F1776" s="23"/>
      <c r="G1776" s="22"/>
      <c r="H1776" s="22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</row>
    <row r="1777" spans="2:32" ht="14.25" x14ac:dyDescent="0.2">
      <c r="B1777" s="93"/>
      <c r="C1777" s="22"/>
      <c r="D1777" s="22"/>
      <c r="E1777" s="23"/>
      <c r="F1777" s="23"/>
      <c r="G1777" s="22"/>
      <c r="H1777" s="22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</row>
    <row r="1778" spans="2:32" ht="14.25" x14ac:dyDescent="0.2">
      <c r="B1778" s="93"/>
      <c r="C1778" s="22"/>
      <c r="D1778" s="22"/>
      <c r="E1778" s="23"/>
      <c r="F1778" s="23"/>
      <c r="G1778" s="22"/>
      <c r="H1778" s="22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</row>
    <row r="1779" spans="2:32" ht="14.25" x14ac:dyDescent="0.2">
      <c r="B1779" s="93"/>
      <c r="C1779" s="22"/>
      <c r="D1779" s="22"/>
      <c r="E1779" s="23"/>
      <c r="F1779" s="23"/>
      <c r="G1779" s="22"/>
      <c r="H1779" s="22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</row>
    <row r="1780" spans="2:32" ht="14.25" x14ac:dyDescent="0.2">
      <c r="B1780" s="93"/>
      <c r="C1780" s="22"/>
      <c r="D1780" s="22"/>
      <c r="E1780" s="23"/>
      <c r="F1780" s="23"/>
      <c r="G1780" s="22"/>
      <c r="H1780" s="22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</row>
    <row r="1781" spans="2:32" ht="14.25" x14ac:dyDescent="0.2">
      <c r="B1781" s="93"/>
      <c r="C1781" s="22"/>
      <c r="D1781" s="22"/>
      <c r="E1781" s="23"/>
      <c r="F1781" s="23"/>
      <c r="G1781" s="22"/>
      <c r="H1781" s="22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</row>
    <row r="1782" spans="2:32" ht="14.25" x14ac:dyDescent="0.2">
      <c r="B1782" s="93"/>
      <c r="C1782" s="22"/>
      <c r="D1782" s="22"/>
      <c r="E1782" s="23"/>
      <c r="F1782" s="23"/>
      <c r="G1782" s="22"/>
      <c r="H1782" s="22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</row>
    <row r="1783" spans="2:32" ht="14.25" x14ac:dyDescent="0.2">
      <c r="B1783" s="93"/>
      <c r="C1783" s="22"/>
      <c r="D1783" s="22"/>
      <c r="E1783" s="23"/>
      <c r="F1783" s="23"/>
      <c r="G1783" s="22"/>
      <c r="H1783" s="22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</row>
    <row r="1784" spans="2:32" ht="14.25" x14ac:dyDescent="0.2">
      <c r="B1784" s="93"/>
      <c r="C1784" s="22"/>
      <c r="D1784" s="22"/>
      <c r="E1784" s="23"/>
      <c r="F1784" s="23"/>
      <c r="G1784" s="22"/>
      <c r="H1784" s="22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</row>
    <row r="1785" spans="2:32" ht="14.25" x14ac:dyDescent="0.2">
      <c r="B1785" s="93"/>
      <c r="C1785" s="22"/>
      <c r="D1785" s="22"/>
      <c r="E1785" s="23"/>
      <c r="F1785" s="23"/>
      <c r="G1785" s="22"/>
      <c r="H1785" s="22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</row>
    <row r="1786" spans="2:32" ht="14.25" x14ac:dyDescent="0.2">
      <c r="B1786" s="93"/>
      <c r="C1786" s="22"/>
      <c r="D1786" s="22"/>
      <c r="E1786" s="23"/>
      <c r="F1786" s="23"/>
      <c r="G1786" s="22"/>
      <c r="H1786" s="22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</row>
    <row r="1787" spans="2:32" ht="14.25" x14ac:dyDescent="0.2">
      <c r="B1787" s="93"/>
      <c r="C1787" s="22"/>
      <c r="D1787" s="22"/>
      <c r="E1787" s="23"/>
      <c r="F1787" s="23"/>
      <c r="G1787" s="22"/>
      <c r="H1787" s="22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</row>
    <row r="1788" spans="2:32" ht="14.25" x14ac:dyDescent="0.2">
      <c r="B1788" s="93"/>
      <c r="C1788" s="22"/>
      <c r="D1788" s="22"/>
      <c r="E1788" s="23"/>
      <c r="F1788" s="23"/>
      <c r="G1788" s="22"/>
      <c r="H1788" s="22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</row>
    <row r="1789" spans="2:32" ht="14.25" x14ac:dyDescent="0.2">
      <c r="B1789" s="93"/>
      <c r="C1789" s="22"/>
      <c r="D1789" s="22"/>
      <c r="E1789" s="23"/>
      <c r="F1789" s="23"/>
      <c r="G1789" s="22"/>
      <c r="H1789" s="22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</row>
    <row r="1790" spans="2:32" ht="14.25" x14ac:dyDescent="0.2">
      <c r="B1790" s="93"/>
      <c r="C1790" s="22"/>
      <c r="D1790" s="22"/>
      <c r="E1790" s="23"/>
      <c r="F1790" s="23"/>
      <c r="G1790" s="22"/>
      <c r="H1790" s="22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</row>
    <row r="1791" spans="2:32" ht="14.25" x14ac:dyDescent="0.2">
      <c r="B1791" s="93"/>
      <c r="C1791" s="22"/>
      <c r="D1791" s="22"/>
      <c r="E1791" s="23"/>
      <c r="F1791" s="23"/>
      <c r="G1791" s="22"/>
      <c r="H1791" s="22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</row>
    <row r="1792" spans="2:32" ht="14.25" x14ac:dyDescent="0.2">
      <c r="B1792" s="93"/>
      <c r="C1792" s="22"/>
      <c r="D1792" s="22"/>
      <c r="E1792" s="23"/>
      <c r="F1792" s="23"/>
      <c r="G1792" s="22"/>
      <c r="H1792" s="22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</row>
    <row r="1793" spans="2:32" ht="14.25" x14ac:dyDescent="0.2">
      <c r="B1793" s="93"/>
      <c r="C1793" s="22"/>
      <c r="D1793" s="22"/>
      <c r="E1793" s="23"/>
      <c r="F1793" s="23"/>
      <c r="G1793" s="22"/>
      <c r="H1793" s="22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</row>
    <row r="1794" spans="2:32" ht="14.25" x14ac:dyDescent="0.2">
      <c r="B1794" s="93"/>
      <c r="C1794" s="22"/>
      <c r="D1794" s="22"/>
      <c r="E1794" s="23"/>
      <c r="F1794" s="23"/>
      <c r="G1794" s="22"/>
      <c r="H1794" s="22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</row>
    <row r="1795" spans="2:32" ht="14.25" x14ac:dyDescent="0.2">
      <c r="B1795" s="93"/>
      <c r="C1795" s="22"/>
      <c r="D1795" s="22"/>
      <c r="E1795" s="23"/>
      <c r="F1795" s="23"/>
      <c r="G1795" s="22"/>
      <c r="H1795" s="22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</row>
    <row r="1796" spans="2:32" ht="14.25" x14ac:dyDescent="0.2">
      <c r="B1796" s="93"/>
      <c r="C1796" s="22"/>
      <c r="D1796" s="22"/>
      <c r="E1796" s="23"/>
      <c r="F1796" s="23"/>
      <c r="G1796" s="22"/>
      <c r="H1796" s="22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</row>
    <row r="1797" spans="2:32" ht="14.25" x14ac:dyDescent="0.2">
      <c r="B1797" s="93"/>
      <c r="C1797" s="22"/>
      <c r="D1797" s="22"/>
      <c r="E1797" s="23"/>
      <c r="F1797" s="23"/>
      <c r="G1797" s="22"/>
      <c r="H1797" s="22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</row>
    <row r="1798" spans="2:32" ht="14.25" x14ac:dyDescent="0.2">
      <c r="B1798" s="93"/>
      <c r="C1798" s="22"/>
      <c r="D1798" s="22"/>
      <c r="E1798" s="23"/>
      <c r="F1798" s="23"/>
      <c r="G1798" s="22"/>
      <c r="H1798" s="22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</row>
    <row r="1799" spans="2:32" ht="14.25" x14ac:dyDescent="0.2">
      <c r="B1799" s="93"/>
      <c r="C1799" s="22"/>
      <c r="D1799" s="22"/>
      <c r="E1799" s="23"/>
      <c r="F1799" s="23"/>
      <c r="G1799" s="22"/>
      <c r="H1799" s="22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</row>
    <row r="1800" spans="2:32" ht="14.25" x14ac:dyDescent="0.2">
      <c r="B1800" s="93"/>
      <c r="C1800" s="22"/>
      <c r="D1800" s="22"/>
      <c r="E1800" s="23"/>
      <c r="F1800" s="23"/>
      <c r="G1800" s="22"/>
      <c r="H1800" s="22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</row>
    <row r="1801" spans="2:32" ht="14.25" x14ac:dyDescent="0.2">
      <c r="B1801" s="93"/>
      <c r="C1801" s="22"/>
      <c r="D1801" s="22"/>
      <c r="E1801" s="23"/>
      <c r="F1801" s="23"/>
      <c r="G1801" s="22"/>
      <c r="H1801" s="22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</row>
    <row r="1802" spans="2:32" ht="14.25" x14ac:dyDescent="0.2">
      <c r="B1802" s="93"/>
      <c r="C1802" s="22"/>
      <c r="D1802" s="22"/>
      <c r="E1802" s="23"/>
      <c r="F1802" s="23"/>
      <c r="G1802" s="22"/>
      <c r="H1802" s="22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</row>
    <row r="1803" spans="2:32" ht="14.25" x14ac:dyDescent="0.2">
      <c r="B1803" s="93"/>
      <c r="C1803" s="22"/>
      <c r="D1803" s="22"/>
      <c r="E1803" s="23"/>
      <c r="F1803" s="23"/>
      <c r="G1803" s="22"/>
      <c r="H1803" s="22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</row>
    <row r="1804" spans="2:32" ht="14.25" x14ac:dyDescent="0.2">
      <c r="B1804" s="93"/>
      <c r="C1804" s="22"/>
      <c r="D1804" s="22"/>
      <c r="E1804" s="23"/>
      <c r="F1804" s="23"/>
      <c r="G1804" s="22"/>
      <c r="H1804" s="22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</row>
    <row r="1805" spans="2:32" ht="14.25" x14ac:dyDescent="0.2">
      <c r="B1805" s="93"/>
      <c r="C1805" s="22"/>
      <c r="D1805" s="22"/>
      <c r="E1805" s="23"/>
      <c r="F1805" s="23"/>
      <c r="G1805" s="22"/>
      <c r="H1805" s="22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</row>
    <row r="1806" spans="2:32" ht="14.25" x14ac:dyDescent="0.2">
      <c r="B1806" s="93"/>
      <c r="C1806" s="22"/>
      <c r="D1806" s="22"/>
      <c r="E1806" s="23"/>
      <c r="F1806" s="23"/>
      <c r="G1806" s="22"/>
      <c r="H1806" s="22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</row>
    <row r="1807" spans="2:32" ht="14.25" x14ac:dyDescent="0.2">
      <c r="B1807" s="93"/>
      <c r="C1807" s="22"/>
      <c r="D1807" s="22"/>
      <c r="E1807" s="23"/>
      <c r="F1807" s="23"/>
      <c r="G1807" s="22"/>
      <c r="H1807" s="22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</row>
    <row r="1808" spans="2:32" ht="14.25" x14ac:dyDescent="0.2">
      <c r="B1808" s="93"/>
      <c r="C1808" s="22"/>
      <c r="D1808" s="22"/>
      <c r="E1808" s="23"/>
      <c r="F1808" s="23"/>
      <c r="G1808" s="22"/>
      <c r="H1808" s="22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</row>
    <row r="1809" spans="2:32" ht="14.25" x14ac:dyDescent="0.2">
      <c r="B1809" s="93"/>
      <c r="C1809" s="22"/>
      <c r="D1809" s="22"/>
      <c r="E1809" s="23"/>
      <c r="F1809" s="23"/>
      <c r="G1809" s="22"/>
      <c r="H1809" s="22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</row>
    <row r="1810" spans="2:32" ht="14.25" x14ac:dyDescent="0.2">
      <c r="B1810" s="93"/>
      <c r="C1810" s="22"/>
      <c r="D1810" s="22"/>
      <c r="E1810" s="23"/>
      <c r="F1810" s="23"/>
      <c r="G1810" s="22"/>
      <c r="H1810" s="22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</row>
    <row r="1811" spans="2:32" ht="14.25" x14ac:dyDescent="0.2">
      <c r="B1811" s="93"/>
      <c r="C1811" s="22"/>
      <c r="D1811" s="22"/>
      <c r="E1811" s="23"/>
      <c r="F1811" s="23"/>
      <c r="G1811" s="22"/>
      <c r="H1811" s="22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</row>
    <row r="1812" spans="2:32" ht="14.25" x14ac:dyDescent="0.2">
      <c r="B1812" s="93"/>
      <c r="C1812" s="22"/>
      <c r="D1812" s="22"/>
      <c r="E1812" s="23"/>
      <c r="F1812" s="23"/>
      <c r="G1812" s="22"/>
      <c r="H1812" s="22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</row>
    <row r="1813" spans="2:32" ht="14.25" x14ac:dyDescent="0.2">
      <c r="B1813" s="93"/>
      <c r="C1813" s="22"/>
      <c r="D1813" s="22"/>
      <c r="E1813" s="23"/>
      <c r="F1813" s="23"/>
      <c r="G1813" s="22"/>
      <c r="H1813" s="22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</row>
    <row r="1814" spans="2:32" ht="14.25" x14ac:dyDescent="0.2">
      <c r="B1814" s="93"/>
      <c r="C1814" s="22"/>
      <c r="D1814" s="22"/>
      <c r="E1814" s="23"/>
      <c r="F1814" s="23"/>
      <c r="G1814" s="22"/>
      <c r="H1814" s="22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</row>
    <row r="1815" spans="2:32" ht="14.25" x14ac:dyDescent="0.2">
      <c r="B1815" s="93"/>
      <c r="C1815" s="22"/>
      <c r="D1815" s="22"/>
      <c r="E1815" s="23"/>
      <c r="F1815" s="23"/>
      <c r="G1815" s="22"/>
      <c r="H1815" s="22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</row>
    <row r="1816" spans="2:32" ht="14.25" x14ac:dyDescent="0.2">
      <c r="B1816" s="93"/>
      <c r="C1816" s="22"/>
      <c r="D1816" s="22"/>
      <c r="E1816" s="23"/>
      <c r="F1816" s="23"/>
      <c r="G1816" s="22"/>
      <c r="H1816" s="22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</row>
    <row r="1817" spans="2:32" ht="14.25" x14ac:dyDescent="0.2">
      <c r="B1817" s="93"/>
      <c r="C1817" s="22"/>
      <c r="D1817" s="22"/>
      <c r="E1817" s="23"/>
      <c r="F1817" s="23"/>
      <c r="G1817" s="22"/>
      <c r="H1817" s="22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</row>
    <row r="1818" spans="2:32" ht="14.25" x14ac:dyDescent="0.2">
      <c r="B1818" s="93"/>
      <c r="C1818" s="22"/>
      <c r="D1818" s="22"/>
      <c r="E1818" s="23"/>
      <c r="F1818" s="23"/>
      <c r="G1818" s="22"/>
      <c r="H1818" s="22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</row>
    <row r="1819" spans="2:32" ht="14.25" x14ac:dyDescent="0.2">
      <c r="B1819" s="93"/>
      <c r="C1819" s="22"/>
      <c r="D1819" s="22"/>
      <c r="E1819" s="23"/>
      <c r="F1819" s="23"/>
      <c r="G1819" s="22"/>
      <c r="H1819" s="22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</row>
    <row r="1820" spans="2:32" ht="14.25" x14ac:dyDescent="0.2">
      <c r="B1820" s="93"/>
      <c r="C1820" s="22"/>
      <c r="D1820" s="22"/>
      <c r="E1820" s="23"/>
      <c r="F1820" s="23"/>
      <c r="G1820" s="22"/>
      <c r="H1820" s="22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</row>
    <row r="1821" spans="2:32" ht="14.25" x14ac:dyDescent="0.2">
      <c r="B1821" s="93"/>
      <c r="C1821" s="22"/>
      <c r="D1821" s="22"/>
      <c r="E1821" s="23"/>
      <c r="F1821" s="23"/>
      <c r="G1821" s="22"/>
      <c r="H1821" s="22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</row>
    <row r="1822" spans="2:32" ht="14.25" x14ac:dyDescent="0.2">
      <c r="B1822" s="93"/>
      <c r="C1822" s="22"/>
      <c r="D1822" s="22"/>
      <c r="E1822" s="23"/>
      <c r="F1822" s="23"/>
      <c r="G1822" s="22"/>
      <c r="H1822" s="22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  <c r="AE1822" s="23"/>
      <c r="AF1822" s="23"/>
    </row>
    <row r="1823" spans="2:32" ht="14.25" x14ac:dyDescent="0.2">
      <c r="B1823" s="93"/>
      <c r="C1823" s="22"/>
      <c r="D1823" s="22"/>
      <c r="E1823" s="23"/>
      <c r="F1823" s="23"/>
      <c r="G1823" s="22"/>
      <c r="H1823" s="22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</row>
    <row r="1824" spans="2:32" ht="14.25" x14ac:dyDescent="0.2">
      <c r="B1824" s="93"/>
      <c r="C1824" s="22"/>
      <c r="D1824" s="22"/>
      <c r="E1824" s="23"/>
      <c r="F1824" s="23"/>
      <c r="G1824" s="22"/>
      <c r="H1824" s="22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</row>
    <row r="1825" spans="2:32" ht="14.25" x14ac:dyDescent="0.2">
      <c r="B1825" s="93"/>
      <c r="C1825" s="22"/>
      <c r="D1825" s="22"/>
      <c r="E1825" s="23"/>
      <c r="F1825" s="23"/>
      <c r="G1825" s="22"/>
      <c r="H1825" s="22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</row>
    <row r="1826" spans="2:32" ht="14.25" x14ac:dyDescent="0.2">
      <c r="B1826" s="93"/>
      <c r="C1826" s="22"/>
      <c r="D1826" s="22"/>
      <c r="E1826" s="23"/>
      <c r="F1826" s="23"/>
      <c r="G1826" s="22"/>
      <c r="H1826" s="22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</row>
    <row r="1827" spans="2:32" ht="14.25" x14ac:dyDescent="0.2">
      <c r="B1827" s="93"/>
      <c r="C1827" s="22"/>
      <c r="D1827" s="22"/>
      <c r="E1827" s="23"/>
      <c r="F1827" s="23"/>
      <c r="G1827" s="22"/>
      <c r="H1827" s="22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</row>
    <row r="1828" spans="2:32" ht="14.25" x14ac:dyDescent="0.2">
      <c r="B1828" s="93"/>
      <c r="C1828" s="22"/>
      <c r="D1828" s="22"/>
      <c r="E1828" s="23"/>
      <c r="F1828" s="23"/>
      <c r="G1828" s="22"/>
      <c r="H1828" s="22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</row>
    <row r="1829" spans="2:32" ht="14.25" x14ac:dyDescent="0.2">
      <c r="B1829" s="93"/>
      <c r="C1829" s="22"/>
      <c r="D1829" s="22"/>
      <c r="E1829" s="23"/>
      <c r="F1829" s="23"/>
      <c r="G1829" s="22"/>
      <c r="H1829" s="22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</row>
    <row r="1830" spans="2:32" ht="14.25" x14ac:dyDescent="0.2">
      <c r="B1830" s="93"/>
      <c r="C1830" s="22"/>
      <c r="D1830" s="22"/>
      <c r="E1830" s="23"/>
      <c r="F1830" s="23"/>
      <c r="G1830" s="22"/>
      <c r="H1830" s="22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</row>
    <row r="1831" spans="2:32" ht="14.25" x14ac:dyDescent="0.2">
      <c r="B1831" s="93"/>
      <c r="C1831" s="22"/>
      <c r="D1831" s="22"/>
      <c r="E1831" s="23"/>
      <c r="F1831" s="23"/>
      <c r="G1831" s="22"/>
      <c r="H1831" s="22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</row>
    <row r="1832" spans="2:32" ht="14.25" x14ac:dyDescent="0.2">
      <c r="B1832" s="93"/>
      <c r="C1832" s="22"/>
      <c r="D1832" s="22"/>
      <c r="E1832" s="23"/>
      <c r="F1832" s="23"/>
      <c r="G1832" s="22"/>
      <c r="H1832" s="22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</row>
    <row r="1833" spans="2:32" ht="14.25" x14ac:dyDescent="0.2">
      <c r="B1833" s="93"/>
      <c r="C1833" s="22"/>
      <c r="D1833" s="22"/>
      <c r="E1833" s="23"/>
      <c r="F1833" s="23"/>
      <c r="G1833" s="22"/>
      <c r="H1833" s="22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</row>
    <row r="1834" spans="2:32" ht="14.25" x14ac:dyDescent="0.2">
      <c r="B1834" s="93"/>
      <c r="C1834" s="22"/>
      <c r="D1834" s="22"/>
      <c r="E1834" s="23"/>
      <c r="F1834" s="23"/>
      <c r="G1834" s="22"/>
      <c r="H1834" s="22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</row>
    <row r="1835" spans="2:32" ht="14.25" x14ac:dyDescent="0.2">
      <c r="B1835" s="93"/>
      <c r="C1835" s="22"/>
      <c r="D1835" s="22"/>
      <c r="E1835" s="23"/>
      <c r="F1835" s="23"/>
      <c r="G1835" s="22"/>
      <c r="H1835" s="22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</row>
    <row r="1836" spans="2:32" ht="14.25" x14ac:dyDescent="0.2">
      <c r="B1836" s="93"/>
      <c r="C1836" s="22"/>
      <c r="D1836" s="22"/>
      <c r="E1836" s="23"/>
      <c r="F1836" s="23"/>
      <c r="G1836" s="22"/>
      <c r="H1836" s="22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</row>
    <row r="1837" spans="2:32" ht="14.25" x14ac:dyDescent="0.2">
      <c r="B1837" s="93"/>
      <c r="C1837" s="22"/>
      <c r="D1837" s="22"/>
      <c r="E1837" s="23"/>
      <c r="F1837" s="23"/>
      <c r="G1837" s="22"/>
      <c r="H1837" s="22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</row>
    <row r="1838" spans="2:32" ht="14.25" x14ac:dyDescent="0.2">
      <c r="B1838" s="93"/>
      <c r="C1838" s="22"/>
      <c r="D1838" s="22"/>
      <c r="E1838" s="23"/>
      <c r="F1838" s="23"/>
      <c r="G1838" s="22"/>
      <c r="H1838" s="22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</row>
    <row r="1839" spans="2:32" ht="14.25" x14ac:dyDescent="0.2">
      <c r="B1839" s="93"/>
      <c r="C1839" s="22"/>
      <c r="D1839" s="22"/>
      <c r="E1839" s="23"/>
      <c r="F1839" s="23"/>
      <c r="G1839" s="22"/>
      <c r="H1839" s="22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</row>
    <row r="1840" spans="2:32" ht="14.25" x14ac:dyDescent="0.2">
      <c r="B1840" s="93"/>
      <c r="C1840" s="22"/>
      <c r="D1840" s="22"/>
      <c r="E1840" s="23"/>
      <c r="F1840" s="23"/>
      <c r="G1840" s="22"/>
      <c r="H1840" s="22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</row>
    <row r="1841" spans="2:32" ht="14.25" x14ac:dyDescent="0.2">
      <c r="B1841" s="93"/>
      <c r="C1841" s="22"/>
      <c r="D1841" s="22"/>
      <c r="E1841" s="23"/>
      <c r="F1841" s="23"/>
      <c r="G1841" s="22"/>
      <c r="H1841" s="22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</row>
    <row r="1842" spans="2:32" ht="14.25" x14ac:dyDescent="0.2">
      <c r="B1842" s="93"/>
      <c r="C1842" s="22"/>
      <c r="D1842" s="22"/>
      <c r="E1842" s="23"/>
      <c r="F1842" s="23"/>
      <c r="G1842" s="22"/>
      <c r="H1842" s="22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</row>
    <row r="1843" spans="2:32" ht="14.25" x14ac:dyDescent="0.2">
      <c r="B1843" s="93"/>
      <c r="C1843" s="22"/>
      <c r="D1843" s="22"/>
      <c r="E1843" s="23"/>
      <c r="F1843" s="23"/>
      <c r="G1843" s="22"/>
      <c r="H1843" s="22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</row>
    <row r="1844" spans="2:32" ht="14.25" x14ac:dyDescent="0.2">
      <c r="B1844" s="93"/>
      <c r="C1844" s="22"/>
      <c r="D1844" s="22"/>
      <c r="E1844" s="23"/>
      <c r="F1844" s="23"/>
      <c r="G1844" s="22"/>
      <c r="H1844" s="22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</row>
    <row r="1845" spans="2:32" ht="14.25" x14ac:dyDescent="0.2">
      <c r="B1845" s="93"/>
      <c r="C1845" s="22"/>
      <c r="D1845" s="22"/>
      <c r="E1845" s="23"/>
      <c r="F1845" s="23"/>
      <c r="G1845" s="22"/>
      <c r="H1845" s="22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</row>
    <row r="1846" spans="2:32" ht="14.25" x14ac:dyDescent="0.2">
      <c r="B1846" s="93"/>
      <c r="C1846" s="22"/>
      <c r="D1846" s="22"/>
      <c r="E1846" s="23"/>
      <c r="F1846" s="23"/>
      <c r="G1846" s="22"/>
      <c r="H1846" s="22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</row>
    <row r="1847" spans="2:32" ht="14.25" x14ac:dyDescent="0.2">
      <c r="B1847" s="93"/>
      <c r="C1847" s="22"/>
      <c r="D1847" s="22"/>
      <c r="E1847" s="23"/>
      <c r="F1847" s="23"/>
      <c r="G1847" s="22"/>
      <c r="H1847" s="22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</row>
    <row r="1848" spans="2:32" ht="14.25" x14ac:dyDescent="0.2">
      <c r="B1848" s="93"/>
      <c r="C1848" s="22"/>
      <c r="D1848" s="22"/>
      <c r="E1848" s="23"/>
      <c r="F1848" s="23"/>
      <c r="G1848" s="22"/>
      <c r="H1848" s="22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</row>
    <row r="1849" spans="2:32" ht="14.25" x14ac:dyDescent="0.2">
      <c r="B1849" s="93"/>
      <c r="C1849" s="22"/>
      <c r="D1849" s="22"/>
      <c r="E1849" s="23"/>
      <c r="F1849" s="23"/>
      <c r="G1849" s="22"/>
      <c r="H1849" s="22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</row>
    <row r="1850" spans="2:32" ht="14.25" x14ac:dyDescent="0.2">
      <c r="B1850" s="93"/>
      <c r="C1850" s="22"/>
      <c r="D1850" s="22"/>
      <c r="E1850" s="23"/>
      <c r="F1850" s="23"/>
      <c r="G1850" s="22"/>
      <c r="H1850" s="22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</row>
    <row r="1851" spans="2:32" ht="14.25" x14ac:dyDescent="0.2">
      <c r="B1851" s="93"/>
      <c r="C1851" s="22"/>
      <c r="D1851" s="22"/>
      <c r="E1851" s="23"/>
      <c r="F1851" s="23"/>
      <c r="G1851" s="22"/>
      <c r="H1851" s="22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</row>
    <row r="1852" spans="2:32" ht="14.25" x14ac:dyDescent="0.2">
      <c r="B1852" s="93"/>
      <c r="C1852" s="22"/>
      <c r="D1852" s="22"/>
      <c r="E1852" s="23"/>
      <c r="F1852" s="23"/>
      <c r="G1852" s="22"/>
      <c r="H1852" s="22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</row>
    <row r="1853" spans="2:32" ht="14.25" x14ac:dyDescent="0.2">
      <c r="B1853" s="93"/>
      <c r="C1853" s="22"/>
      <c r="D1853" s="22"/>
      <c r="E1853" s="23"/>
      <c r="F1853" s="23"/>
      <c r="G1853" s="22"/>
      <c r="H1853" s="22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</row>
    <row r="1854" spans="2:32" ht="14.25" x14ac:dyDescent="0.2">
      <c r="B1854" s="93"/>
      <c r="C1854" s="22"/>
      <c r="D1854" s="22"/>
      <c r="E1854" s="23"/>
      <c r="F1854" s="23"/>
      <c r="G1854" s="22"/>
      <c r="H1854" s="22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</row>
    <row r="1855" spans="2:32" ht="14.25" x14ac:dyDescent="0.2">
      <c r="B1855" s="93"/>
      <c r="C1855" s="22"/>
      <c r="D1855" s="22"/>
      <c r="E1855" s="23"/>
      <c r="F1855" s="23"/>
      <c r="G1855" s="22"/>
      <c r="H1855" s="22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</row>
    <row r="1856" spans="2:32" ht="14.25" x14ac:dyDescent="0.2">
      <c r="B1856" s="93"/>
      <c r="C1856" s="22"/>
      <c r="D1856" s="22"/>
      <c r="E1856" s="23"/>
      <c r="F1856" s="23"/>
      <c r="G1856" s="22"/>
      <c r="H1856" s="22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</row>
    <row r="1857" spans="2:32" ht="14.25" x14ac:dyDescent="0.2">
      <c r="B1857" s="93"/>
      <c r="C1857" s="22"/>
      <c r="D1857" s="22"/>
      <c r="E1857" s="23"/>
      <c r="F1857" s="23"/>
      <c r="G1857" s="22"/>
      <c r="H1857" s="22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</row>
    <row r="1858" spans="2:32" ht="14.25" x14ac:dyDescent="0.2">
      <c r="B1858" s="93"/>
      <c r="C1858" s="22"/>
      <c r="D1858" s="22"/>
      <c r="E1858" s="23"/>
      <c r="F1858" s="23"/>
      <c r="G1858" s="22"/>
      <c r="H1858" s="22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</row>
    <row r="1859" spans="2:32" ht="14.25" x14ac:dyDescent="0.2">
      <c r="B1859" s="93"/>
      <c r="C1859" s="22"/>
      <c r="D1859" s="22"/>
      <c r="E1859" s="23"/>
      <c r="F1859" s="23"/>
      <c r="G1859" s="22"/>
      <c r="H1859" s="22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</row>
    <row r="1860" spans="2:32" ht="14.25" x14ac:dyDescent="0.2">
      <c r="B1860" s="93"/>
      <c r="C1860" s="22"/>
      <c r="D1860" s="22"/>
      <c r="E1860" s="23"/>
      <c r="F1860" s="23"/>
      <c r="G1860" s="22"/>
      <c r="H1860" s="22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</row>
    <row r="1861" spans="2:32" ht="14.25" x14ac:dyDescent="0.2">
      <c r="B1861" s="93"/>
      <c r="C1861" s="22"/>
      <c r="D1861" s="22"/>
      <c r="E1861" s="23"/>
      <c r="F1861" s="23"/>
      <c r="G1861" s="22"/>
      <c r="H1861" s="22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</row>
    <row r="1862" spans="2:32" ht="14.25" x14ac:dyDescent="0.2">
      <c r="B1862" s="93"/>
      <c r="C1862" s="22"/>
      <c r="D1862" s="22"/>
      <c r="E1862" s="23"/>
      <c r="F1862" s="23"/>
      <c r="G1862" s="22"/>
      <c r="H1862" s="22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</row>
    <row r="1863" spans="2:32" ht="14.25" x14ac:dyDescent="0.2">
      <c r="B1863" s="93"/>
      <c r="C1863" s="22"/>
      <c r="D1863" s="22"/>
      <c r="E1863" s="23"/>
      <c r="F1863" s="23"/>
      <c r="G1863" s="22"/>
      <c r="H1863" s="22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</row>
    <row r="1864" spans="2:32" ht="14.25" x14ac:dyDescent="0.2">
      <c r="B1864" s="93"/>
      <c r="C1864" s="22"/>
      <c r="D1864" s="22"/>
      <c r="E1864" s="23"/>
      <c r="F1864" s="23"/>
      <c r="G1864" s="22"/>
      <c r="H1864" s="22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</row>
    <row r="1865" spans="2:32" ht="14.25" x14ac:dyDescent="0.2">
      <c r="B1865" s="93"/>
      <c r="C1865" s="22"/>
      <c r="D1865" s="22"/>
      <c r="E1865" s="23"/>
      <c r="F1865" s="23"/>
      <c r="G1865" s="22"/>
      <c r="H1865" s="22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</row>
    <row r="1866" spans="2:32" ht="14.25" x14ac:dyDescent="0.2">
      <c r="B1866" s="93"/>
      <c r="C1866" s="22"/>
      <c r="D1866" s="22"/>
      <c r="E1866" s="23"/>
      <c r="F1866" s="23"/>
      <c r="G1866" s="22"/>
      <c r="H1866" s="22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</row>
    <row r="1867" spans="2:32" ht="14.25" x14ac:dyDescent="0.2">
      <c r="B1867" s="93"/>
      <c r="C1867" s="22"/>
      <c r="D1867" s="22"/>
      <c r="E1867" s="23"/>
      <c r="F1867" s="23"/>
      <c r="G1867" s="22"/>
      <c r="H1867" s="22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</row>
    <row r="1868" spans="2:32" ht="14.25" x14ac:dyDescent="0.2">
      <c r="B1868" s="93"/>
      <c r="C1868" s="22"/>
      <c r="D1868" s="22"/>
      <c r="E1868" s="23"/>
      <c r="F1868" s="23"/>
      <c r="G1868" s="22"/>
      <c r="H1868" s="22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</row>
    <row r="1869" spans="2:32" ht="14.25" x14ac:dyDescent="0.2">
      <c r="B1869" s="93"/>
      <c r="C1869" s="22"/>
      <c r="D1869" s="22"/>
      <c r="E1869" s="23"/>
      <c r="F1869" s="23"/>
      <c r="G1869" s="22"/>
      <c r="H1869" s="22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</row>
    <row r="1870" spans="2:32" ht="14.25" x14ac:dyDescent="0.2">
      <c r="B1870" s="93"/>
      <c r="C1870" s="22"/>
      <c r="D1870" s="22"/>
      <c r="E1870" s="23"/>
      <c r="F1870" s="23"/>
      <c r="G1870" s="22"/>
      <c r="H1870" s="22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</row>
    <row r="1871" spans="2:32" ht="14.25" x14ac:dyDescent="0.2">
      <c r="B1871" s="93"/>
      <c r="C1871" s="22"/>
      <c r="D1871" s="22"/>
      <c r="E1871" s="23"/>
      <c r="F1871" s="23"/>
      <c r="G1871" s="22"/>
      <c r="H1871" s="22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</row>
    <row r="1872" spans="2:32" ht="14.25" x14ac:dyDescent="0.2">
      <c r="B1872" s="93"/>
      <c r="C1872" s="22"/>
      <c r="D1872" s="22"/>
      <c r="E1872" s="23"/>
      <c r="F1872" s="23"/>
      <c r="G1872" s="22"/>
      <c r="H1872" s="22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</row>
    <row r="1873" spans="2:32" ht="14.25" x14ac:dyDescent="0.2">
      <c r="B1873" s="93"/>
      <c r="C1873" s="22"/>
      <c r="D1873" s="22"/>
      <c r="E1873" s="23"/>
      <c r="F1873" s="23"/>
      <c r="G1873" s="22"/>
      <c r="H1873" s="22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</row>
    <row r="1874" spans="2:32" ht="14.25" x14ac:dyDescent="0.2">
      <c r="B1874" s="93"/>
      <c r="C1874" s="22"/>
      <c r="D1874" s="22"/>
      <c r="E1874" s="23"/>
      <c r="F1874" s="23"/>
      <c r="G1874" s="22"/>
      <c r="H1874" s="22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  <c r="AE1874" s="23"/>
      <c r="AF1874" s="23"/>
    </row>
    <row r="1875" spans="2:32" ht="14.25" x14ac:dyDescent="0.2">
      <c r="B1875" s="93"/>
      <c r="C1875" s="22"/>
      <c r="D1875" s="22"/>
      <c r="E1875" s="23"/>
      <c r="F1875" s="23"/>
      <c r="G1875" s="22"/>
      <c r="H1875" s="22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</row>
    <row r="1876" spans="2:32" ht="14.25" x14ac:dyDescent="0.2">
      <c r="B1876" s="93"/>
      <c r="C1876" s="22"/>
      <c r="D1876" s="22"/>
      <c r="E1876" s="23"/>
      <c r="F1876" s="23"/>
      <c r="G1876" s="22"/>
      <c r="H1876" s="22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</row>
    <row r="1877" spans="2:32" ht="14.25" x14ac:dyDescent="0.2">
      <c r="B1877" s="93"/>
      <c r="C1877" s="22"/>
      <c r="D1877" s="22"/>
      <c r="E1877" s="23"/>
      <c r="F1877" s="23"/>
      <c r="G1877" s="22"/>
      <c r="H1877" s="22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</row>
    <row r="1878" spans="2:32" ht="14.25" x14ac:dyDescent="0.2">
      <c r="B1878" s="93"/>
      <c r="C1878" s="22"/>
      <c r="D1878" s="22"/>
      <c r="E1878" s="23"/>
      <c r="F1878" s="23"/>
      <c r="G1878" s="22"/>
      <c r="H1878" s="22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</row>
    <row r="1879" spans="2:32" ht="14.25" x14ac:dyDescent="0.2">
      <c r="B1879" s="93"/>
      <c r="C1879" s="22"/>
      <c r="D1879" s="22"/>
      <c r="E1879" s="23"/>
      <c r="F1879" s="23"/>
      <c r="G1879" s="22"/>
      <c r="H1879" s="22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</row>
    <row r="1880" spans="2:32" ht="14.25" x14ac:dyDescent="0.2">
      <c r="B1880" s="93"/>
      <c r="C1880" s="22"/>
      <c r="D1880" s="22"/>
      <c r="E1880" s="23"/>
      <c r="F1880" s="23"/>
      <c r="G1880" s="22"/>
      <c r="H1880" s="22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</row>
    <row r="1881" spans="2:32" ht="14.25" x14ac:dyDescent="0.2">
      <c r="B1881" s="93"/>
      <c r="C1881" s="22"/>
      <c r="D1881" s="22"/>
      <c r="E1881" s="23"/>
      <c r="F1881" s="23"/>
      <c r="G1881" s="22"/>
      <c r="H1881" s="22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</row>
    <row r="1882" spans="2:32" ht="14.25" x14ac:dyDescent="0.2">
      <c r="B1882" s="93"/>
      <c r="C1882" s="22"/>
      <c r="D1882" s="22"/>
      <c r="E1882" s="23"/>
      <c r="F1882" s="23"/>
      <c r="G1882" s="22"/>
      <c r="H1882" s="22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</row>
    <row r="1883" spans="2:32" ht="14.25" x14ac:dyDescent="0.2">
      <c r="B1883" s="93"/>
      <c r="C1883" s="22"/>
      <c r="D1883" s="22"/>
      <c r="E1883" s="23"/>
      <c r="F1883" s="23"/>
      <c r="G1883" s="22"/>
      <c r="H1883" s="22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</row>
    <row r="1884" spans="2:32" ht="14.25" x14ac:dyDescent="0.2">
      <c r="B1884" s="93"/>
      <c r="C1884" s="22"/>
      <c r="D1884" s="22"/>
      <c r="E1884" s="23"/>
      <c r="F1884" s="23"/>
      <c r="G1884" s="22"/>
      <c r="H1884" s="22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</row>
    <row r="1885" spans="2:32" ht="14.25" x14ac:dyDescent="0.2">
      <c r="B1885" s="93"/>
      <c r="C1885" s="22"/>
      <c r="D1885" s="22"/>
      <c r="E1885" s="23"/>
      <c r="F1885" s="23"/>
      <c r="G1885" s="22"/>
      <c r="H1885" s="22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  <c r="AE1885" s="23"/>
      <c r="AF1885" s="23"/>
    </row>
    <row r="1886" spans="2:32" ht="14.25" x14ac:dyDescent="0.2">
      <c r="B1886" s="93"/>
      <c r="C1886" s="22"/>
      <c r="D1886" s="22"/>
      <c r="E1886" s="23"/>
      <c r="F1886" s="23"/>
      <c r="G1886" s="22"/>
      <c r="H1886" s="22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</row>
    <row r="1887" spans="2:32" ht="14.25" x14ac:dyDescent="0.2">
      <c r="B1887" s="93"/>
      <c r="C1887" s="22"/>
      <c r="D1887" s="22"/>
      <c r="E1887" s="23"/>
      <c r="F1887" s="23"/>
      <c r="G1887" s="22"/>
      <c r="H1887" s="22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</row>
    <row r="1888" spans="2:32" ht="14.25" x14ac:dyDescent="0.2">
      <c r="B1888" s="93"/>
      <c r="C1888" s="22"/>
      <c r="D1888" s="22"/>
      <c r="E1888" s="23"/>
      <c r="F1888" s="23"/>
      <c r="G1888" s="22"/>
      <c r="H1888" s="22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</row>
    <row r="1889" spans="2:32" ht="14.25" x14ac:dyDescent="0.2">
      <c r="B1889" s="93"/>
      <c r="C1889" s="22"/>
      <c r="D1889" s="22"/>
      <c r="E1889" s="23"/>
      <c r="F1889" s="23"/>
      <c r="G1889" s="22"/>
      <c r="H1889" s="22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</row>
    <row r="1890" spans="2:32" ht="14.25" x14ac:dyDescent="0.2">
      <c r="B1890" s="93"/>
      <c r="C1890" s="22"/>
      <c r="D1890" s="22"/>
      <c r="E1890" s="23"/>
      <c r="F1890" s="23"/>
      <c r="G1890" s="22"/>
      <c r="H1890" s="22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</row>
    <row r="1891" spans="2:32" ht="14.25" x14ac:dyDescent="0.2">
      <c r="B1891" s="93"/>
      <c r="C1891" s="22"/>
      <c r="D1891" s="22"/>
      <c r="E1891" s="23"/>
      <c r="F1891" s="23"/>
      <c r="G1891" s="22"/>
      <c r="H1891" s="22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</row>
    <row r="1892" spans="2:32" ht="14.25" x14ac:dyDescent="0.2">
      <c r="B1892" s="93"/>
      <c r="C1892" s="22"/>
      <c r="D1892" s="22"/>
      <c r="E1892" s="23"/>
      <c r="F1892" s="23"/>
      <c r="G1892" s="22"/>
      <c r="H1892" s="22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</row>
    <row r="1893" spans="2:32" ht="14.25" x14ac:dyDescent="0.2">
      <c r="B1893" s="93"/>
      <c r="C1893" s="22"/>
      <c r="D1893" s="22"/>
      <c r="E1893" s="23"/>
      <c r="F1893" s="23"/>
      <c r="G1893" s="22"/>
      <c r="H1893" s="22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</row>
    <row r="1894" spans="2:32" ht="14.25" x14ac:dyDescent="0.2">
      <c r="B1894" s="93"/>
      <c r="C1894" s="22"/>
      <c r="D1894" s="22"/>
      <c r="E1894" s="23"/>
      <c r="F1894" s="23"/>
      <c r="G1894" s="22"/>
      <c r="H1894" s="22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</row>
    <row r="1895" spans="2:32" ht="14.25" x14ac:dyDescent="0.2">
      <c r="B1895" s="93"/>
      <c r="C1895" s="22"/>
      <c r="D1895" s="22"/>
      <c r="E1895" s="23"/>
      <c r="F1895" s="23"/>
      <c r="G1895" s="22"/>
      <c r="H1895" s="22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</row>
    <row r="1896" spans="2:32" ht="14.25" x14ac:dyDescent="0.2">
      <c r="B1896" s="93"/>
      <c r="C1896" s="22"/>
      <c r="D1896" s="22"/>
      <c r="E1896" s="23"/>
      <c r="F1896" s="23"/>
      <c r="G1896" s="22"/>
      <c r="H1896" s="22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</row>
    <row r="1897" spans="2:32" ht="14.25" x14ac:dyDescent="0.2">
      <c r="B1897" s="93"/>
      <c r="C1897" s="22"/>
      <c r="D1897" s="22"/>
      <c r="E1897" s="23"/>
      <c r="F1897" s="23"/>
      <c r="G1897" s="22"/>
      <c r="H1897" s="22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</row>
    <row r="1898" spans="2:32" ht="14.25" x14ac:dyDescent="0.2">
      <c r="B1898" s="93"/>
      <c r="C1898" s="22"/>
      <c r="D1898" s="22"/>
      <c r="E1898" s="23"/>
      <c r="F1898" s="23"/>
      <c r="G1898" s="22"/>
      <c r="H1898" s="22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</row>
    <row r="1899" spans="2:32" ht="14.25" x14ac:dyDescent="0.2">
      <c r="B1899" s="93"/>
      <c r="C1899" s="22"/>
      <c r="D1899" s="22"/>
      <c r="E1899" s="23"/>
      <c r="F1899" s="23"/>
      <c r="G1899" s="22"/>
      <c r="H1899" s="22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</row>
    <row r="1900" spans="2:32" ht="14.25" x14ac:dyDescent="0.2">
      <c r="B1900" s="93"/>
      <c r="C1900" s="22"/>
      <c r="D1900" s="22"/>
      <c r="E1900" s="23"/>
      <c r="F1900" s="23"/>
      <c r="G1900" s="22"/>
      <c r="H1900" s="22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</row>
    <row r="1901" spans="2:32" ht="14.25" x14ac:dyDescent="0.2">
      <c r="B1901" s="93"/>
      <c r="C1901" s="22"/>
      <c r="D1901" s="22"/>
      <c r="E1901" s="23"/>
      <c r="F1901" s="23"/>
      <c r="G1901" s="22"/>
      <c r="H1901" s="22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</row>
    <row r="1902" spans="2:32" ht="14.25" x14ac:dyDescent="0.2">
      <c r="B1902" s="93"/>
      <c r="C1902" s="22"/>
      <c r="D1902" s="22"/>
      <c r="E1902" s="23"/>
      <c r="F1902" s="23"/>
      <c r="G1902" s="22"/>
      <c r="H1902" s="22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</row>
    <row r="1903" spans="2:32" ht="14.25" x14ac:dyDescent="0.2">
      <c r="B1903" s="93"/>
      <c r="C1903" s="22"/>
      <c r="D1903" s="22"/>
      <c r="E1903" s="23"/>
      <c r="F1903" s="23"/>
      <c r="G1903" s="22"/>
      <c r="H1903" s="22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</row>
    <row r="1904" spans="2:32" ht="14.25" x14ac:dyDescent="0.2">
      <c r="B1904" s="93"/>
      <c r="C1904" s="22"/>
      <c r="D1904" s="22"/>
      <c r="E1904" s="23"/>
      <c r="F1904" s="23"/>
      <c r="G1904" s="22"/>
      <c r="H1904" s="22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</row>
    <row r="1905" spans="2:32" ht="14.25" x14ac:dyDescent="0.2">
      <c r="B1905" s="93"/>
      <c r="C1905" s="22"/>
      <c r="D1905" s="22"/>
      <c r="E1905" s="23"/>
      <c r="F1905" s="23"/>
      <c r="G1905" s="22"/>
      <c r="H1905" s="22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</row>
    <row r="1906" spans="2:32" ht="14.25" x14ac:dyDescent="0.2">
      <c r="B1906" s="93"/>
      <c r="C1906" s="22"/>
      <c r="D1906" s="22"/>
      <c r="E1906" s="23"/>
      <c r="F1906" s="23"/>
      <c r="G1906" s="22"/>
      <c r="H1906" s="22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</row>
    <row r="1907" spans="2:32" ht="14.25" x14ac:dyDescent="0.2">
      <c r="B1907" s="93"/>
      <c r="C1907" s="22"/>
      <c r="D1907" s="22"/>
      <c r="E1907" s="23"/>
      <c r="F1907" s="23"/>
      <c r="G1907" s="22"/>
      <c r="H1907" s="22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</row>
    <row r="1908" spans="2:32" ht="14.25" x14ac:dyDescent="0.2">
      <c r="B1908" s="93"/>
      <c r="C1908" s="22"/>
      <c r="D1908" s="22"/>
      <c r="E1908" s="23"/>
      <c r="F1908" s="23"/>
      <c r="G1908" s="22"/>
      <c r="H1908" s="22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</row>
    <row r="1909" spans="2:32" ht="14.25" x14ac:dyDescent="0.2">
      <c r="B1909" s="93"/>
      <c r="C1909" s="22"/>
      <c r="D1909" s="22"/>
      <c r="E1909" s="23"/>
      <c r="F1909" s="23"/>
      <c r="G1909" s="22"/>
      <c r="H1909" s="22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</row>
    <row r="1910" spans="2:32" ht="14.25" x14ac:dyDescent="0.2">
      <c r="B1910" s="93"/>
      <c r="C1910" s="22"/>
      <c r="D1910" s="22"/>
      <c r="E1910" s="23"/>
      <c r="F1910" s="23"/>
      <c r="G1910" s="22"/>
      <c r="H1910" s="22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</row>
    <row r="1911" spans="2:32" ht="14.25" x14ac:dyDescent="0.2">
      <c r="B1911" s="93"/>
      <c r="C1911" s="22"/>
      <c r="D1911" s="22"/>
      <c r="E1911" s="23"/>
      <c r="F1911" s="23"/>
      <c r="G1911" s="22"/>
      <c r="H1911" s="22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</row>
    <row r="1912" spans="2:32" ht="14.25" x14ac:dyDescent="0.2">
      <c r="B1912" s="93"/>
      <c r="C1912" s="22"/>
      <c r="D1912" s="22"/>
      <c r="E1912" s="23"/>
      <c r="F1912" s="23"/>
      <c r="G1912" s="22"/>
      <c r="H1912" s="22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  <c r="AD1912" s="23"/>
      <c r="AE1912" s="23"/>
      <c r="AF1912" s="23"/>
    </row>
    <row r="1913" spans="2:32" ht="14.25" x14ac:dyDescent="0.2">
      <c r="B1913" s="93"/>
      <c r="C1913" s="22"/>
      <c r="D1913" s="22"/>
      <c r="E1913" s="23"/>
      <c r="F1913" s="23"/>
      <c r="G1913" s="22"/>
      <c r="H1913" s="22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</row>
    <row r="1914" spans="2:32" ht="14.25" x14ac:dyDescent="0.2">
      <c r="B1914" s="93"/>
      <c r="C1914" s="22"/>
      <c r="D1914" s="22"/>
      <c r="E1914" s="23"/>
      <c r="F1914" s="23"/>
      <c r="G1914" s="22"/>
      <c r="H1914" s="22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  <c r="AD1914" s="23"/>
      <c r="AE1914" s="23"/>
      <c r="AF1914" s="23"/>
    </row>
    <row r="1915" spans="2:32" ht="14.25" x14ac:dyDescent="0.2">
      <c r="B1915" s="93"/>
      <c r="C1915" s="22"/>
      <c r="D1915" s="22"/>
      <c r="E1915" s="23"/>
      <c r="F1915" s="23"/>
      <c r="G1915" s="22"/>
      <c r="H1915" s="22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  <c r="AD1915" s="23"/>
      <c r="AE1915" s="23"/>
      <c r="AF1915" s="23"/>
    </row>
    <row r="1916" spans="2:32" ht="14.25" x14ac:dyDescent="0.2">
      <c r="B1916" s="93"/>
      <c r="C1916" s="22"/>
      <c r="D1916" s="22"/>
      <c r="E1916" s="23"/>
      <c r="F1916" s="23"/>
      <c r="G1916" s="22"/>
      <c r="H1916" s="22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</row>
    <row r="1917" spans="2:32" ht="14.25" x14ac:dyDescent="0.2">
      <c r="B1917" s="93"/>
      <c r="C1917" s="22"/>
      <c r="D1917" s="22"/>
      <c r="E1917" s="23"/>
      <c r="F1917" s="23"/>
      <c r="G1917" s="22"/>
      <c r="H1917" s="22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  <c r="AD1917" s="23"/>
      <c r="AE1917" s="23"/>
      <c r="AF1917" s="23"/>
    </row>
    <row r="1918" spans="2:32" ht="14.25" x14ac:dyDescent="0.2">
      <c r="B1918" s="93"/>
      <c r="C1918" s="22"/>
      <c r="D1918" s="22"/>
      <c r="E1918" s="23"/>
      <c r="F1918" s="23"/>
      <c r="G1918" s="22"/>
      <c r="H1918" s="22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  <c r="AD1918" s="23"/>
      <c r="AE1918" s="23"/>
      <c r="AF1918" s="23"/>
    </row>
    <row r="1919" spans="2:32" ht="14.25" x14ac:dyDescent="0.2">
      <c r="B1919" s="93"/>
      <c r="C1919" s="22"/>
      <c r="D1919" s="22"/>
      <c r="E1919" s="23"/>
      <c r="F1919" s="23"/>
      <c r="G1919" s="22"/>
      <c r="H1919" s="22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</row>
    <row r="1920" spans="2:32" ht="14.25" x14ac:dyDescent="0.2">
      <c r="B1920" s="93"/>
      <c r="C1920" s="22"/>
      <c r="D1920" s="22"/>
      <c r="E1920" s="23"/>
      <c r="F1920" s="23"/>
      <c r="G1920" s="22"/>
      <c r="H1920" s="22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  <c r="AD1920" s="23"/>
      <c r="AE1920" s="23"/>
      <c r="AF1920" s="23"/>
    </row>
    <row r="1921" spans="2:32" ht="14.25" x14ac:dyDescent="0.2">
      <c r="B1921" s="93"/>
      <c r="C1921" s="22"/>
      <c r="D1921" s="22"/>
      <c r="E1921" s="23"/>
      <c r="F1921" s="23"/>
      <c r="G1921" s="22"/>
      <c r="H1921" s="22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  <c r="AD1921" s="23"/>
      <c r="AE1921" s="23"/>
      <c r="AF1921" s="23"/>
    </row>
    <row r="1922" spans="2:32" ht="14.25" x14ac:dyDescent="0.2">
      <c r="B1922" s="93"/>
      <c r="C1922" s="22"/>
      <c r="D1922" s="22"/>
      <c r="E1922" s="23"/>
      <c r="F1922" s="23"/>
      <c r="G1922" s="22"/>
      <c r="H1922" s="22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</row>
    <row r="1923" spans="2:32" ht="14.25" x14ac:dyDescent="0.2">
      <c r="B1923" s="93"/>
      <c r="C1923" s="22"/>
      <c r="D1923" s="22"/>
      <c r="E1923" s="23"/>
      <c r="F1923" s="23"/>
      <c r="G1923" s="22"/>
      <c r="H1923" s="22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  <c r="AD1923" s="23"/>
      <c r="AE1923" s="23"/>
      <c r="AF1923" s="23"/>
    </row>
    <row r="1924" spans="2:32" ht="14.25" x14ac:dyDescent="0.2">
      <c r="B1924" s="93"/>
      <c r="C1924" s="22"/>
      <c r="D1924" s="22"/>
      <c r="E1924" s="23"/>
      <c r="F1924" s="23"/>
      <c r="G1924" s="22"/>
      <c r="H1924" s="22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  <c r="AD1924" s="23"/>
      <c r="AE1924" s="23"/>
      <c r="AF1924" s="23"/>
    </row>
    <row r="1925" spans="2:32" ht="14.25" x14ac:dyDescent="0.2">
      <c r="B1925" s="93"/>
      <c r="C1925" s="22"/>
      <c r="D1925" s="22"/>
      <c r="E1925" s="23"/>
      <c r="F1925" s="23"/>
      <c r="G1925" s="22"/>
      <c r="H1925" s="22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</row>
    <row r="1926" spans="2:32" ht="14.25" x14ac:dyDescent="0.2">
      <c r="B1926" s="93"/>
      <c r="C1926" s="22"/>
      <c r="D1926" s="22"/>
      <c r="E1926" s="23"/>
      <c r="F1926" s="23"/>
      <c r="G1926" s="22"/>
      <c r="H1926" s="22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  <c r="AD1926" s="23"/>
      <c r="AE1926" s="23"/>
      <c r="AF1926" s="23"/>
    </row>
    <row r="1927" spans="2:32" ht="14.25" x14ac:dyDescent="0.2">
      <c r="B1927" s="93"/>
      <c r="C1927" s="22"/>
      <c r="D1927" s="22"/>
      <c r="E1927" s="23"/>
      <c r="F1927" s="23"/>
      <c r="G1927" s="22"/>
      <c r="H1927" s="22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  <c r="AD1927" s="23"/>
      <c r="AE1927" s="23"/>
      <c r="AF1927" s="23"/>
    </row>
    <row r="1928" spans="2:32" ht="14.25" x14ac:dyDescent="0.2">
      <c r="B1928" s="93"/>
      <c r="C1928" s="22"/>
      <c r="D1928" s="22"/>
      <c r="E1928" s="23"/>
      <c r="F1928" s="23"/>
      <c r="G1928" s="22"/>
      <c r="H1928" s="22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</row>
    <row r="1929" spans="2:32" ht="14.25" x14ac:dyDescent="0.2">
      <c r="B1929" s="93"/>
      <c r="C1929" s="22"/>
      <c r="D1929" s="22"/>
      <c r="E1929" s="23"/>
      <c r="F1929" s="23"/>
      <c r="G1929" s="22"/>
      <c r="H1929" s="22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  <c r="AD1929" s="23"/>
      <c r="AE1929" s="23"/>
      <c r="AF1929" s="23"/>
    </row>
    <row r="1930" spans="2:32" ht="14.25" x14ac:dyDescent="0.2">
      <c r="B1930" s="93"/>
      <c r="C1930" s="22"/>
      <c r="D1930" s="22"/>
      <c r="E1930" s="23"/>
      <c r="F1930" s="23"/>
      <c r="G1930" s="22"/>
      <c r="H1930" s="22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  <c r="AD1930" s="23"/>
      <c r="AE1930" s="23"/>
      <c r="AF1930" s="23"/>
    </row>
    <row r="1931" spans="2:32" ht="14.25" x14ac:dyDescent="0.2">
      <c r="B1931" s="93"/>
      <c r="C1931" s="22"/>
      <c r="D1931" s="22"/>
      <c r="E1931" s="23"/>
      <c r="F1931" s="23"/>
      <c r="G1931" s="22"/>
      <c r="H1931" s="22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</row>
    <row r="1932" spans="2:32" ht="14.25" x14ac:dyDescent="0.2">
      <c r="B1932" s="93"/>
      <c r="C1932" s="22"/>
      <c r="D1932" s="22"/>
      <c r="E1932" s="23"/>
      <c r="F1932" s="23"/>
      <c r="G1932" s="22"/>
      <c r="H1932" s="22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  <c r="AD1932" s="23"/>
      <c r="AE1932" s="23"/>
      <c r="AF1932" s="23"/>
    </row>
    <row r="1933" spans="2:32" ht="14.25" x14ac:dyDescent="0.2">
      <c r="B1933" s="93"/>
      <c r="C1933" s="22"/>
      <c r="D1933" s="22"/>
      <c r="E1933" s="23"/>
      <c r="F1933" s="23"/>
      <c r="G1933" s="22"/>
      <c r="H1933" s="22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  <c r="AD1933" s="23"/>
      <c r="AE1933" s="23"/>
      <c r="AF1933" s="23"/>
    </row>
    <row r="1934" spans="2:32" ht="14.25" x14ac:dyDescent="0.2">
      <c r="B1934" s="93"/>
      <c r="C1934" s="22"/>
      <c r="D1934" s="22"/>
      <c r="E1934" s="23"/>
      <c r="F1934" s="23"/>
      <c r="G1934" s="22"/>
      <c r="H1934" s="22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</row>
    <row r="1935" spans="2:32" ht="14.25" x14ac:dyDescent="0.2">
      <c r="B1935" s="93"/>
      <c r="C1935" s="22"/>
      <c r="D1935" s="22"/>
      <c r="E1935" s="23"/>
      <c r="F1935" s="23"/>
      <c r="G1935" s="22"/>
      <c r="H1935" s="22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  <c r="AD1935" s="23"/>
      <c r="AE1935" s="23"/>
      <c r="AF1935" s="23"/>
    </row>
    <row r="1936" spans="2:32" ht="14.25" x14ac:dyDescent="0.2">
      <c r="B1936" s="93"/>
      <c r="C1936" s="22"/>
      <c r="D1936" s="22"/>
      <c r="E1936" s="23"/>
      <c r="F1936" s="23"/>
      <c r="G1936" s="22"/>
      <c r="H1936" s="22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</row>
    <row r="1937" spans="2:32" ht="14.25" x14ac:dyDescent="0.2">
      <c r="B1937" s="93"/>
      <c r="C1937" s="22"/>
      <c r="D1937" s="22"/>
      <c r="E1937" s="23"/>
      <c r="F1937" s="23"/>
      <c r="G1937" s="22"/>
      <c r="H1937" s="22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</row>
    <row r="1938" spans="2:32" ht="14.25" x14ac:dyDescent="0.2">
      <c r="B1938" s="93"/>
      <c r="C1938" s="22"/>
      <c r="D1938" s="22"/>
      <c r="E1938" s="23"/>
      <c r="F1938" s="23"/>
      <c r="G1938" s="22"/>
      <c r="H1938" s="22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  <c r="AD1938" s="23"/>
      <c r="AE1938" s="23"/>
      <c r="AF1938" s="23"/>
    </row>
    <row r="1939" spans="2:32" ht="14.25" x14ac:dyDescent="0.2">
      <c r="B1939" s="93"/>
      <c r="C1939" s="22"/>
      <c r="D1939" s="22"/>
      <c r="E1939" s="23"/>
      <c r="F1939" s="23"/>
      <c r="G1939" s="22"/>
      <c r="H1939" s="22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  <c r="AD1939" s="23"/>
      <c r="AE1939" s="23"/>
      <c r="AF1939" s="23"/>
    </row>
    <row r="1940" spans="2:32" ht="14.25" x14ac:dyDescent="0.2">
      <c r="B1940" s="93"/>
      <c r="C1940" s="22"/>
      <c r="D1940" s="22"/>
      <c r="E1940" s="23"/>
      <c r="F1940" s="23"/>
      <c r="G1940" s="22"/>
      <c r="H1940" s="22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</row>
    <row r="1941" spans="2:32" ht="14.25" x14ac:dyDescent="0.2">
      <c r="B1941" s="93"/>
      <c r="C1941" s="22"/>
      <c r="D1941" s="22"/>
      <c r="E1941" s="23"/>
      <c r="F1941" s="23"/>
      <c r="G1941" s="22"/>
      <c r="H1941" s="22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  <c r="AD1941" s="23"/>
      <c r="AE1941" s="23"/>
      <c r="AF1941" s="23"/>
    </row>
    <row r="1942" spans="2:32" ht="14.25" x14ac:dyDescent="0.2">
      <c r="B1942" s="93"/>
      <c r="C1942" s="22"/>
      <c r="D1942" s="22"/>
      <c r="E1942" s="23"/>
      <c r="F1942" s="23"/>
      <c r="G1942" s="22"/>
      <c r="H1942" s="22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  <c r="AD1942" s="23"/>
      <c r="AE1942" s="23"/>
      <c r="AF1942" s="23"/>
    </row>
    <row r="1943" spans="2:32" ht="14.25" x14ac:dyDescent="0.2">
      <c r="B1943" s="93"/>
      <c r="C1943" s="22"/>
      <c r="D1943" s="22"/>
      <c r="E1943" s="23"/>
      <c r="F1943" s="23"/>
      <c r="G1943" s="22"/>
      <c r="H1943" s="22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</row>
    <row r="1944" spans="2:32" ht="14.25" x14ac:dyDescent="0.2">
      <c r="B1944" s="93"/>
      <c r="C1944" s="22"/>
      <c r="D1944" s="22"/>
      <c r="E1944" s="23"/>
      <c r="F1944" s="23"/>
      <c r="G1944" s="22"/>
      <c r="H1944" s="22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  <c r="AD1944" s="23"/>
      <c r="AE1944" s="23"/>
      <c r="AF1944" s="23"/>
    </row>
    <row r="1945" spans="2:32" ht="14.25" x14ac:dyDescent="0.2">
      <c r="B1945" s="93"/>
      <c r="C1945" s="22"/>
      <c r="D1945" s="22"/>
      <c r="E1945" s="23"/>
      <c r="F1945" s="23"/>
      <c r="G1945" s="22"/>
      <c r="H1945" s="22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  <c r="AD1945" s="23"/>
      <c r="AE1945" s="23"/>
      <c r="AF1945" s="23"/>
    </row>
    <row r="1946" spans="2:32" ht="14.25" x14ac:dyDescent="0.2">
      <c r="B1946" s="93"/>
      <c r="C1946" s="22"/>
      <c r="D1946" s="22"/>
      <c r="E1946" s="23"/>
      <c r="F1946" s="23"/>
      <c r="G1946" s="22"/>
      <c r="H1946" s="22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</row>
    <row r="1947" spans="2:32" ht="14.25" x14ac:dyDescent="0.2">
      <c r="B1947" s="93"/>
      <c r="C1947" s="22"/>
      <c r="D1947" s="22"/>
      <c r="E1947" s="23"/>
      <c r="F1947" s="23"/>
      <c r="G1947" s="22"/>
      <c r="H1947" s="22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  <c r="AD1947" s="23"/>
      <c r="AE1947" s="23"/>
      <c r="AF1947" s="23"/>
    </row>
    <row r="1948" spans="2:32" ht="14.25" x14ac:dyDescent="0.2">
      <c r="B1948" s="93"/>
      <c r="C1948" s="22"/>
      <c r="D1948" s="22"/>
      <c r="E1948" s="23"/>
      <c r="F1948" s="23"/>
      <c r="G1948" s="22"/>
      <c r="H1948" s="22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  <c r="AD1948" s="23"/>
      <c r="AE1948" s="23"/>
      <c r="AF1948" s="23"/>
    </row>
    <row r="1949" spans="2:32" ht="14.25" x14ac:dyDescent="0.2">
      <c r="B1949" s="93"/>
      <c r="C1949" s="22"/>
      <c r="D1949" s="22"/>
      <c r="E1949" s="23"/>
      <c r="F1949" s="23"/>
      <c r="G1949" s="22"/>
      <c r="H1949" s="22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</row>
    <row r="1950" spans="2:32" ht="14.25" x14ac:dyDescent="0.2">
      <c r="B1950" s="93"/>
      <c r="C1950" s="22"/>
      <c r="D1950" s="22"/>
      <c r="E1950" s="23"/>
      <c r="F1950" s="23"/>
      <c r="G1950" s="22"/>
      <c r="H1950" s="22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  <c r="AD1950" s="23"/>
      <c r="AE1950" s="23"/>
      <c r="AF1950" s="23"/>
    </row>
    <row r="1951" spans="2:32" ht="14.25" x14ac:dyDescent="0.2">
      <c r="B1951" s="93"/>
      <c r="C1951" s="22"/>
      <c r="D1951" s="22"/>
      <c r="E1951" s="23"/>
      <c r="F1951" s="23"/>
      <c r="G1951" s="22"/>
      <c r="H1951" s="22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  <c r="AD1951" s="23"/>
      <c r="AE1951" s="23"/>
      <c r="AF1951" s="23"/>
    </row>
    <row r="1952" spans="2:32" ht="14.25" x14ac:dyDescent="0.2">
      <c r="B1952" s="93"/>
      <c r="C1952" s="22"/>
      <c r="D1952" s="22"/>
      <c r="E1952" s="23"/>
      <c r="F1952" s="23"/>
      <c r="G1952" s="22"/>
      <c r="H1952" s="22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</row>
    <row r="1953" spans="2:32" ht="14.25" x14ac:dyDescent="0.2">
      <c r="B1953" s="93"/>
      <c r="C1953" s="22"/>
      <c r="D1953" s="22"/>
      <c r="E1953" s="23"/>
      <c r="F1953" s="23"/>
      <c r="G1953" s="22"/>
      <c r="H1953" s="22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  <c r="AD1953" s="23"/>
      <c r="AE1953" s="23"/>
      <c r="AF1953" s="23"/>
    </row>
    <row r="1954" spans="2:32" ht="14.25" x14ac:dyDescent="0.2">
      <c r="B1954" s="93"/>
      <c r="C1954" s="22"/>
      <c r="D1954" s="22"/>
      <c r="E1954" s="23"/>
      <c r="F1954" s="23"/>
      <c r="G1954" s="22"/>
      <c r="H1954" s="22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  <c r="AD1954" s="23"/>
      <c r="AE1954" s="23"/>
      <c r="AF1954" s="23"/>
    </row>
    <row r="1955" spans="2:32" ht="14.25" x14ac:dyDescent="0.2">
      <c r="B1955" s="93"/>
      <c r="C1955" s="22"/>
      <c r="D1955" s="22"/>
      <c r="E1955" s="23"/>
      <c r="F1955" s="23"/>
      <c r="G1955" s="22"/>
      <c r="H1955" s="22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</row>
    <row r="1956" spans="2:32" ht="14.25" x14ac:dyDescent="0.2">
      <c r="B1956" s="93"/>
      <c r="C1956" s="22"/>
      <c r="D1956" s="22"/>
      <c r="E1956" s="23"/>
      <c r="F1956" s="23"/>
      <c r="G1956" s="22"/>
      <c r="H1956" s="22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  <c r="AD1956" s="23"/>
      <c r="AE1956" s="23"/>
      <c r="AF1956" s="23"/>
    </row>
    <row r="1957" spans="2:32" ht="14.25" x14ac:dyDescent="0.2">
      <c r="B1957" s="93"/>
      <c r="C1957" s="22"/>
      <c r="D1957" s="22"/>
      <c r="E1957" s="23"/>
      <c r="F1957" s="23"/>
      <c r="G1957" s="22"/>
      <c r="H1957" s="22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  <c r="AD1957" s="23"/>
      <c r="AE1957" s="23"/>
      <c r="AF1957" s="23"/>
    </row>
    <row r="1958" spans="2:32" ht="14.25" x14ac:dyDescent="0.2">
      <c r="B1958" s="93"/>
      <c r="C1958" s="22"/>
      <c r="D1958" s="22"/>
      <c r="E1958" s="23"/>
      <c r="F1958" s="23"/>
      <c r="G1958" s="22"/>
      <c r="H1958" s="22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</row>
    <row r="1959" spans="2:32" ht="14.25" x14ac:dyDescent="0.2">
      <c r="B1959" s="93"/>
      <c r="C1959" s="22"/>
      <c r="D1959" s="22"/>
      <c r="E1959" s="23"/>
      <c r="F1959" s="23"/>
      <c r="G1959" s="22"/>
      <c r="H1959" s="22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  <c r="AD1959" s="23"/>
      <c r="AE1959" s="23"/>
      <c r="AF1959" s="23"/>
    </row>
    <row r="1960" spans="2:32" ht="14.25" x14ac:dyDescent="0.2">
      <c r="B1960" s="93"/>
      <c r="C1960" s="22"/>
      <c r="D1960" s="22"/>
      <c r="E1960" s="23"/>
      <c r="F1960" s="23"/>
      <c r="G1960" s="22"/>
      <c r="H1960" s="22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  <c r="AD1960" s="23"/>
      <c r="AE1960" s="23"/>
      <c r="AF1960" s="23"/>
    </row>
    <row r="1961" spans="2:32" ht="14.25" x14ac:dyDescent="0.2">
      <c r="B1961" s="93"/>
      <c r="C1961" s="22"/>
      <c r="D1961" s="22"/>
      <c r="E1961" s="23"/>
      <c r="F1961" s="23"/>
      <c r="G1961" s="22"/>
      <c r="H1961" s="22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</row>
    <row r="1962" spans="2:32" ht="14.25" x14ac:dyDescent="0.2">
      <c r="B1962" s="93"/>
      <c r="C1962" s="22"/>
      <c r="D1962" s="22"/>
      <c r="E1962" s="23"/>
      <c r="F1962" s="23"/>
      <c r="G1962" s="22"/>
      <c r="H1962" s="22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  <c r="AD1962" s="23"/>
      <c r="AE1962" s="23"/>
      <c r="AF1962" s="23"/>
    </row>
    <row r="1963" spans="2:32" ht="14.25" x14ac:dyDescent="0.2">
      <c r="B1963" s="93"/>
      <c r="C1963" s="22"/>
      <c r="D1963" s="22"/>
      <c r="E1963" s="23"/>
      <c r="F1963" s="23"/>
      <c r="G1963" s="22"/>
      <c r="H1963" s="22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  <c r="AD1963" s="23"/>
      <c r="AE1963" s="23"/>
      <c r="AF1963" s="23"/>
    </row>
    <row r="1964" spans="2:32" ht="14.25" x14ac:dyDescent="0.2">
      <c r="B1964" s="93"/>
      <c r="C1964" s="22"/>
      <c r="D1964" s="22"/>
      <c r="E1964" s="23"/>
      <c r="F1964" s="23"/>
      <c r="G1964" s="22"/>
      <c r="H1964" s="22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</row>
    <row r="1965" spans="2:32" ht="14.25" x14ac:dyDescent="0.2">
      <c r="B1965" s="93"/>
      <c r="C1965" s="22"/>
      <c r="D1965" s="22"/>
      <c r="E1965" s="23"/>
      <c r="F1965" s="23"/>
      <c r="G1965" s="22"/>
      <c r="H1965" s="22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  <c r="AD1965" s="23"/>
      <c r="AE1965" s="23"/>
      <c r="AF1965" s="23"/>
    </row>
    <row r="1966" spans="2:32" ht="14.25" x14ac:dyDescent="0.2">
      <c r="B1966" s="93"/>
      <c r="C1966" s="22"/>
      <c r="D1966" s="22"/>
      <c r="E1966" s="23"/>
      <c r="F1966" s="23"/>
      <c r="G1966" s="22"/>
      <c r="H1966" s="22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  <c r="AD1966" s="23"/>
      <c r="AE1966" s="23"/>
      <c r="AF1966" s="23"/>
    </row>
    <row r="1967" spans="2:32" ht="14.25" x14ac:dyDescent="0.2">
      <c r="B1967" s="93"/>
      <c r="C1967" s="22"/>
      <c r="D1967" s="22"/>
      <c r="E1967" s="23"/>
      <c r="F1967" s="23"/>
      <c r="G1967" s="22"/>
      <c r="H1967" s="22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</row>
    <row r="1968" spans="2:32" ht="14.25" x14ac:dyDescent="0.2">
      <c r="B1968" s="93"/>
      <c r="C1968" s="22"/>
      <c r="D1968" s="22"/>
      <c r="E1968" s="23"/>
      <c r="F1968" s="23"/>
      <c r="G1968" s="22"/>
      <c r="H1968" s="22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  <c r="AD1968" s="23"/>
      <c r="AE1968" s="23"/>
      <c r="AF1968" s="23"/>
    </row>
    <row r="1969" spans="2:32" ht="14.25" x14ac:dyDescent="0.2">
      <c r="B1969" s="93"/>
      <c r="C1969" s="22"/>
      <c r="D1969" s="22"/>
      <c r="E1969" s="23"/>
      <c r="F1969" s="23"/>
      <c r="G1969" s="22"/>
      <c r="H1969" s="22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  <c r="AD1969" s="23"/>
      <c r="AE1969" s="23"/>
      <c r="AF1969" s="23"/>
    </row>
    <row r="1970" spans="2:32" ht="14.25" x14ac:dyDescent="0.2">
      <c r="B1970" s="93"/>
      <c r="C1970" s="22"/>
      <c r="D1970" s="22"/>
      <c r="E1970" s="23"/>
      <c r="F1970" s="23"/>
      <c r="G1970" s="22"/>
      <c r="H1970" s="22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</row>
    <row r="1971" spans="2:32" ht="14.25" x14ac:dyDescent="0.2">
      <c r="B1971" s="93"/>
      <c r="C1971" s="22"/>
      <c r="D1971" s="22"/>
      <c r="E1971" s="23"/>
      <c r="F1971" s="23"/>
      <c r="G1971" s="22"/>
      <c r="H1971" s="22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  <c r="AD1971" s="23"/>
      <c r="AE1971" s="23"/>
      <c r="AF1971" s="23"/>
    </row>
    <row r="1972" spans="2:32" ht="14.25" x14ac:dyDescent="0.2">
      <c r="B1972" s="93"/>
      <c r="C1972" s="22"/>
      <c r="D1972" s="22"/>
      <c r="E1972" s="23"/>
      <c r="F1972" s="23"/>
      <c r="G1972" s="22"/>
      <c r="H1972" s="22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  <c r="AD1972" s="23"/>
      <c r="AE1972" s="23"/>
      <c r="AF1972" s="23"/>
    </row>
    <row r="1973" spans="2:32" ht="14.25" x14ac:dyDescent="0.2">
      <c r="B1973" s="93"/>
      <c r="C1973" s="22"/>
      <c r="D1973" s="22"/>
      <c r="E1973" s="23"/>
      <c r="F1973" s="23"/>
      <c r="G1973" s="22"/>
      <c r="H1973" s="22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</row>
    <row r="1974" spans="2:32" ht="14.25" x14ac:dyDescent="0.2">
      <c r="B1974" s="93"/>
      <c r="C1974" s="22"/>
      <c r="D1974" s="22"/>
      <c r="E1974" s="23"/>
      <c r="F1974" s="23"/>
      <c r="G1974" s="22"/>
      <c r="H1974" s="22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  <c r="AD1974" s="23"/>
      <c r="AE1974" s="23"/>
      <c r="AF1974" s="23"/>
    </row>
    <row r="1975" spans="2:32" ht="14.25" x14ac:dyDescent="0.2">
      <c r="B1975" s="93"/>
      <c r="C1975" s="22"/>
      <c r="D1975" s="22"/>
      <c r="E1975" s="23"/>
      <c r="F1975" s="23"/>
      <c r="G1975" s="22"/>
      <c r="H1975" s="22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  <c r="AD1975" s="23"/>
      <c r="AE1975" s="23"/>
      <c r="AF1975" s="23"/>
    </row>
    <row r="1976" spans="2:32" ht="14.25" x14ac:dyDescent="0.2">
      <c r="B1976" s="93"/>
      <c r="C1976" s="22"/>
      <c r="D1976" s="22"/>
      <c r="E1976" s="23"/>
      <c r="F1976" s="23"/>
      <c r="G1976" s="22"/>
      <c r="H1976" s="22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</row>
    <row r="1977" spans="2:32" ht="14.25" x14ac:dyDescent="0.2">
      <c r="B1977" s="93"/>
      <c r="C1977" s="22"/>
      <c r="D1977" s="22"/>
      <c r="E1977" s="23"/>
      <c r="F1977" s="23"/>
      <c r="G1977" s="22"/>
      <c r="H1977" s="22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  <c r="AD1977" s="23"/>
      <c r="AE1977" s="23"/>
      <c r="AF1977" s="23"/>
    </row>
    <row r="1978" spans="2:32" ht="14.25" x14ac:dyDescent="0.2">
      <c r="B1978" s="93"/>
      <c r="C1978" s="22"/>
      <c r="D1978" s="22"/>
      <c r="E1978" s="23"/>
      <c r="F1978" s="23"/>
      <c r="G1978" s="22"/>
      <c r="H1978" s="22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  <c r="AD1978" s="23"/>
      <c r="AE1978" s="23"/>
      <c r="AF1978" s="23"/>
    </row>
    <row r="1979" spans="2:32" ht="14.25" x14ac:dyDescent="0.2">
      <c r="B1979" s="93"/>
      <c r="C1979" s="22"/>
      <c r="D1979" s="22"/>
      <c r="E1979" s="23"/>
      <c r="F1979" s="23"/>
      <c r="G1979" s="22"/>
      <c r="H1979" s="22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</row>
    <row r="1980" spans="2:32" ht="14.25" x14ac:dyDescent="0.2">
      <c r="B1980" s="93"/>
      <c r="C1980" s="22"/>
      <c r="D1980" s="22"/>
      <c r="E1980" s="23"/>
      <c r="F1980" s="23"/>
      <c r="G1980" s="22"/>
      <c r="H1980" s="22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  <c r="AD1980" s="23"/>
      <c r="AE1980" s="23"/>
      <c r="AF1980" s="23"/>
    </row>
    <row r="1981" spans="2:32" ht="14.25" x14ac:dyDescent="0.2">
      <c r="B1981" s="93"/>
      <c r="C1981" s="22"/>
      <c r="D1981" s="22"/>
      <c r="E1981" s="23"/>
      <c r="F1981" s="23"/>
      <c r="G1981" s="22"/>
      <c r="H1981" s="22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  <c r="AD1981" s="23"/>
      <c r="AE1981" s="23"/>
      <c r="AF1981" s="23"/>
    </row>
    <row r="1982" spans="2:32" ht="14.25" x14ac:dyDescent="0.2">
      <c r="B1982" s="93"/>
      <c r="C1982" s="22"/>
      <c r="D1982" s="22"/>
      <c r="E1982" s="23"/>
      <c r="F1982" s="23"/>
      <c r="G1982" s="22"/>
      <c r="H1982" s="22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  <c r="AD1982" s="23"/>
      <c r="AE1982" s="23"/>
      <c r="AF1982" s="23"/>
    </row>
    <row r="1983" spans="2:32" ht="14.25" x14ac:dyDescent="0.2">
      <c r="B1983" s="93"/>
      <c r="C1983" s="22"/>
      <c r="D1983" s="22"/>
      <c r="E1983" s="23"/>
      <c r="F1983" s="23"/>
      <c r="G1983" s="22"/>
      <c r="H1983" s="22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23"/>
    </row>
    <row r="1984" spans="2:32" ht="14.25" x14ac:dyDescent="0.2">
      <c r="B1984" s="93"/>
      <c r="C1984" s="22"/>
      <c r="D1984" s="22"/>
      <c r="E1984" s="23"/>
      <c r="F1984" s="23"/>
      <c r="G1984" s="22"/>
      <c r="H1984" s="22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  <c r="AD1984" s="23"/>
      <c r="AE1984" s="23"/>
      <c r="AF1984" s="23"/>
    </row>
    <row r="1985" spans="2:32" ht="14.25" x14ac:dyDescent="0.2">
      <c r="B1985" s="93"/>
      <c r="C1985" s="22"/>
      <c r="D1985" s="22"/>
      <c r="E1985" s="23"/>
      <c r="F1985" s="23"/>
      <c r="G1985" s="22"/>
      <c r="H1985" s="22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  <c r="AD1985" s="23"/>
      <c r="AE1985" s="23"/>
      <c r="AF1985" s="23"/>
    </row>
    <row r="1986" spans="2:32" ht="14.25" x14ac:dyDescent="0.2">
      <c r="B1986" s="93"/>
      <c r="C1986" s="22"/>
      <c r="D1986" s="22"/>
      <c r="E1986" s="23"/>
      <c r="F1986" s="23"/>
      <c r="G1986" s="22"/>
      <c r="H1986" s="22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  <c r="AD1986" s="23"/>
      <c r="AE1986" s="23"/>
      <c r="AF1986" s="23"/>
    </row>
    <row r="1987" spans="2:32" ht="14.25" x14ac:dyDescent="0.2">
      <c r="B1987" s="93"/>
      <c r="C1987" s="22"/>
      <c r="D1987" s="22"/>
      <c r="E1987" s="23"/>
      <c r="F1987" s="23"/>
      <c r="G1987" s="22"/>
      <c r="H1987" s="22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  <c r="AD1987" s="23"/>
      <c r="AE1987" s="23"/>
      <c r="AF1987" s="23"/>
    </row>
    <row r="1988" spans="2:32" ht="14.25" x14ac:dyDescent="0.2">
      <c r="B1988" s="93"/>
      <c r="C1988" s="22"/>
      <c r="D1988" s="22"/>
      <c r="E1988" s="23"/>
      <c r="F1988" s="23"/>
      <c r="G1988" s="22"/>
      <c r="H1988" s="22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  <c r="AD1988" s="23"/>
      <c r="AE1988" s="23"/>
      <c r="AF1988" s="23"/>
    </row>
    <row r="1989" spans="2:32" ht="14.25" x14ac:dyDescent="0.2">
      <c r="B1989" s="93"/>
      <c r="C1989" s="22"/>
      <c r="D1989" s="22"/>
      <c r="E1989" s="23"/>
      <c r="F1989" s="23"/>
      <c r="G1989" s="22"/>
      <c r="H1989" s="22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  <c r="AD1989" s="23"/>
      <c r="AE1989" s="23"/>
      <c r="AF1989" s="23"/>
    </row>
    <row r="1990" spans="2:32" ht="14.25" x14ac:dyDescent="0.2">
      <c r="B1990" s="93"/>
      <c r="C1990" s="22"/>
      <c r="D1990" s="22"/>
      <c r="E1990" s="23"/>
      <c r="F1990" s="23"/>
      <c r="G1990" s="22"/>
      <c r="H1990" s="22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  <c r="AD1990" s="23"/>
      <c r="AE1990" s="23"/>
      <c r="AF1990" s="23"/>
    </row>
    <row r="1991" spans="2:32" ht="14.25" x14ac:dyDescent="0.2">
      <c r="B1991" s="93"/>
      <c r="C1991" s="22"/>
      <c r="D1991" s="22"/>
      <c r="E1991" s="23"/>
      <c r="F1991" s="23"/>
      <c r="G1991" s="22"/>
      <c r="H1991" s="22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  <c r="AD1991" s="23"/>
      <c r="AE1991" s="23"/>
      <c r="AF1991" s="23"/>
    </row>
    <row r="1992" spans="2:32" ht="14.25" x14ac:dyDescent="0.2">
      <c r="B1992" s="93"/>
      <c r="C1992" s="22"/>
      <c r="D1992" s="22"/>
      <c r="E1992" s="23"/>
      <c r="F1992" s="23"/>
      <c r="G1992" s="22"/>
      <c r="H1992" s="22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  <c r="AD1992" s="23"/>
      <c r="AE1992" s="23"/>
      <c r="AF1992" s="23"/>
    </row>
    <row r="1993" spans="2:32" ht="14.25" x14ac:dyDescent="0.2">
      <c r="B1993" s="93"/>
      <c r="C1993" s="22"/>
      <c r="D1993" s="22"/>
      <c r="E1993" s="23"/>
      <c r="F1993" s="23"/>
      <c r="G1993" s="22"/>
      <c r="H1993" s="22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</row>
    <row r="1994" spans="2:32" ht="14.25" x14ac:dyDescent="0.2">
      <c r="B1994" s="93"/>
      <c r="C1994" s="22"/>
      <c r="D1994" s="22"/>
      <c r="E1994" s="23"/>
      <c r="F1994" s="23"/>
      <c r="G1994" s="22"/>
      <c r="H1994" s="22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  <c r="AD1994" s="23"/>
      <c r="AE1994" s="23"/>
      <c r="AF1994" s="23"/>
    </row>
    <row r="1995" spans="2:32" ht="14.25" x14ac:dyDescent="0.2">
      <c r="B1995" s="93"/>
      <c r="C1995" s="22"/>
      <c r="D1995" s="22"/>
      <c r="E1995" s="23"/>
      <c r="F1995" s="23"/>
      <c r="G1995" s="22"/>
      <c r="H1995" s="22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  <c r="AD1995" s="23"/>
      <c r="AE1995" s="23"/>
      <c r="AF1995" s="23"/>
    </row>
    <row r="1996" spans="2:32" ht="14.25" x14ac:dyDescent="0.2">
      <c r="B1996" s="93"/>
      <c r="C1996" s="22"/>
      <c r="D1996" s="22"/>
      <c r="E1996" s="23"/>
      <c r="F1996" s="23"/>
      <c r="G1996" s="22"/>
      <c r="H1996" s="22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</row>
    <row r="1997" spans="2:32" ht="14.25" x14ac:dyDescent="0.2">
      <c r="B1997" s="93"/>
      <c r="C1997" s="22"/>
      <c r="D1997" s="22"/>
      <c r="E1997" s="23"/>
      <c r="F1997" s="23"/>
      <c r="G1997" s="22"/>
      <c r="H1997" s="22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  <c r="AD1997" s="23"/>
      <c r="AE1997" s="23"/>
      <c r="AF1997" s="23"/>
    </row>
    <row r="1998" spans="2:32" ht="14.25" x14ac:dyDescent="0.2">
      <c r="B1998" s="93"/>
      <c r="C1998" s="22"/>
      <c r="D1998" s="22"/>
      <c r="E1998" s="23"/>
      <c r="F1998" s="23"/>
      <c r="G1998" s="22"/>
      <c r="H1998" s="22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  <c r="AD1998" s="23"/>
      <c r="AE1998" s="23"/>
      <c r="AF1998" s="23"/>
    </row>
    <row r="1999" spans="2:32" ht="14.25" x14ac:dyDescent="0.2">
      <c r="B1999" s="93"/>
      <c r="C1999" s="22"/>
      <c r="D1999" s="22"/>
      <c r="E1999" s="23"/>
      <c r="F1999" s="23"/>
      <c r="G1999" s="22"/>
      <c r="H1999" s="22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</row>
    <row r="2000" spans="2:32" ht="14.25" x14ac:dyDescent="0.2">
      <c r="B2000" s="93"/>
      <c r="C2000" s="22"/>
      <c r="D2000" s="22"/>
      <c r="E2000" s="23"/>
      <c r="F2000" s="23"/>
      <c r="G2000" s="22"/>
      <c r="H2000" s="22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  <c r="AE2000" s="23"/>
      <c r="AF2000" s="23"/>
    </row>
    <row r="2001" spans="2:32" ht="14.25" x14ac:dyDescent="0.2">
      <c r="B2001" s="93"/>
      <c r="C2001" s="22"/>
      <c r="D2001" s="22"/>
      <c r="E2001" s="23"/>
      <c r="F2001" s="23"/>
      <c r="G2001" s="22"/>
      <c r="H2001" s="22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  <c r="AD2001" s="23"/>
      <c r="AE2001" s="23"/>
      <c r="AF2001" s="23"/>
    </row>
    <row r="2002" spans="2:32" ht="14.25" x14ac:dyDescent="0.2">
      <c r="B2002" s="93"/>
      <c r="C2002" s="22"/>
      <c r="D2002" s="22"/>
      <c r="E2002" s="23"/>
      <c r="F2002" s="23"/>
      <c r="G2002" s="22"/>
      <c r="H2002" s="22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</row>
    <row r="2003" spans="2:32" ht="14.25" x14ac:dyDescent="0.2">
      <c r="B2003" s="93"/>
      <c r="C2003" s="22"/>
      <c r="D2003" s="22"/>
      <c r="E2003" s="23"/>
      <c r="F2003" s="23"/>
      <c r="G2003" s="22"/>
      <c r="H2003" s="22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  <c r="AD2003" s="23"/>
      <c r="AE2003" s="23"/>
      <c r="AF2003" s="23"/>
    </row>
    <row r="2004" spans="2:32" ht="14.25" x14ac:dyDescent="0.2">
      <c r="B2004" s="93"/>
      <c r="C2004" s="22"/>
      <c r="D2004" s="22"/>
      <c r="E2004" s="23"/>
      <c r="F2004" s="23"/>
      <c r="G2004" s="22"/>
      <c r="H2004" s="22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</row>
    <row r="2005" spans="2:32" ht="14.25" x14ac:dyDescent="0.2">
      <c r="B2005" s="93"/>
      <c r="C2005" s="22"/>
      <c r="D2005" s="22"/>
      <c r="E2005" s="23"/>
      <c r="F2005" s="23"/>
      <c r="G2005" s="22"/>
      <c r="H2005" s="22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</row>
    <row r="2006" spans="2:32" ht="14.25" x14ac:dyDescent="0.2">
      <c r="B2006" s="93"/>
      <c r="C2006" s="22"/>
      <c r="D2006" s="22"/>
      <c r="E2006" s="23"/>
      <c r="F2006" s="23"/>
      <c r="G2006" s="22"/>
      <c r="H2006" s="22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  <c r="AD2006" s="23"/>
      <c r="AE2006" s="23"/>
      <c r="AF2006" s="23"/>
    </row>
    <row r="2007" spans="2:32" ht="14.25" x14ac:dyDescent="0.2">
      <c r="B2007" s="93"/>
      <c r="C2007" s="22"/>
      <c r="D2007" s="22"/>
      <c r="E2007" s="23"/>
      <c r="F2007" s="23"/>
      <c r="G2007" s="22"/>
      <c r="H2007" s="22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  <c r="AD2007" s="23"/>
      <c r="AE2007" s="23"/>
      <c r="AF2007" s="23"/>
    </row>
    <row r="2008" spans="2:32" ht="14.25" x14ac:dyDescent="0.2">
      <c r="B2008" s="93"/>
      <c r="C2008" s="22"/>
      <c r="D2008" s="22"/>
      <c r="E2008" s="23"/>
      <c r="F2008" s="23"/>
      <c r="G2008" s="22"/>
      <c r="H2008" s="22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</row>
    <row r="2009" spans="2:32" ht="14.25" x14ac:dyDescent="0.2">
      <c r="B2009" s="93"/>
      <c r="C2009" s="22"/>
      <c r="D2009" s="22"/>
      <c r="E2009" s="23"/>
      <c r="F2009" s="23"/>
      <c r="G2009" s="22"/>
      <c r="H2009" s="22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  <c r="AD2009" s="23"/>
      <c r="AE2009" s="23"/>
      <c r="AF2009" s="23"/>
    </row>
    <row r="2010" spans="2:32" ht="14.25" x14ac:dyDescent="0.2">
      <c r="B2010" s="93"/>
      <c r="C2010" s="22"/>
      <c r="D2010" s="22"/>
      <c r="E2010" s="23"/>
      <c r="F2010" s="23"/>
      <c r="G2010" s="22"/>
      <c r="H2010" s="22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  <c r="AD2010" s="23"/>
      <c r="AE2010" s="23"/>
      <c r="AF2010" s="23"/>
    </row>
    <row r="2011" spans="2:32" ht="14.25" x14ac:dyDescent="0.2">
      <c r="B2011" s="93"/>
      <c r="C2011" s="22"/>
      <c r="D2011" s="22"/>
      <c r="E2011" s="23"/>
      <c r="F2011" s="23"/>
      <c r="G2011" s="22"/>
      <c r="H2011" s="22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</row>
    <row r="2012" spans="2:32" ht="14.25" x14ac:dyDescent="0.2">
      <c r="B2012" s="93"/>
      <c r="C2012" s="22"/>
      <c r="D2012" s="22"/>
      <c r="E2012" s="23"/>
      <c r="F2012" s="23"/>
      <c r="G2012" s="22"/>
      <c r="H2012" s="22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  <c r="AD2012" s="23"/>
      <c r="AE2012" s="23"/>
      <c r="AF2012" s="23"/>
    </row>
    <row r="2013" spans="2:32" ht="14.25" x14ac:dyDescent="0.2">
      <c r="B2013" s="93"/>
      <c r="C2013" s="22"/>
      <c r="D2013" s="22"/>
      <c r="E2013" s="23"/>
      <c r="F2013" s="23"/>
      <c r="G2013" s="22"/>
      <c r="H2013" s="22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  <c r="AD2013" s="23"/>
      <c r="AE2013" s="23"/>
      <c r="AF2013" s="23"/>
    </row>
    <row r="2014" spans="2:32" ht="14.25" x14ac:dyDescent="0.2">
      <c r="B2014" s="93"/>
      <c r="C2014" s="22"/>
      <c r="D2014" s="22"/>
      <c r="E2014" s="23"/>
      <c r="F2014" s="23"/>
      <c r="G2014" s="22"/>
      <c r="H2014" s="22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</row>
    <row r="2015" spans="2:32" ht="14.25" x14ac:dyDescent="0.2">
      <c r="B2015" s="93"/>
      <c r="C2015" s="22"/>
      <c r="D2015" s="22"/>
      <c r="E2015" s="23"/>
      <c r="F2015" s="23"/>
      <c r="G2015" s="22"/>
      <c r="H2015" s="22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  <c r="AD2015" s="23"/>
      <c r="AE2015" s="23"/>
      <c r="AF2015" s="23"/>
    </row>
    <row r="2016" spans="2:32" ht="14.25" x14ac:dyDescent="0.2">
      <c r="B2016" s="93"/>
      <c r="C2016" s="22"/>
      <c r="D2016" s="22"/>
      <c r="E2016" s="23"/>
      <c r="F2016" s="23"/>
      <c r="G2016" s="22"/>
      <c r="H2016" s="22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  <c r="AD2016" s="23"/>
      <c r="AE2016" s="23"/>
      <c r="AF2016" s="23"/>
    </row>
    <row r="2017" spans="2:32" ht="14.25" x14ac:dyDescent="0.2">
      <c r="B2017" s="93"/>
      <c r="C2017" s="22"/>
      <c r="D2017" s="22"/>
      <c r="E2017" s="23"/>
      <c r="F2017" s="23"/>
      <c r="G2017" s="22"/>
      <c r="H2017" s="22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</row>
    <row r="2018" spans="2:32" ht="14.25" x14ac:dyDescent="0.2">
      <c r="B2018" s="93"/>
      <c r="C2018" s="22"/>
      <c r="D2018" s="22"/>
      <c r="E2018" s="23"/>
      <c r="F2018" s="23"/>
      <c r="G2018" s="22"/>
      <c r="H2018" s="22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  <c r="AD2018" s="23"/>
      <c r="AE2018" s="23"/>
      <c r="AF2018" s="23"/>
    </row>
    <row r="2019" spans="2:32" ht="14.25" x14ac:dyDescent="0.2">
      <c r="B2019" s="93"/>
      <c r="C2019" s="22"/>
      <c r="D2019" s="22"/>
      <c r="E2019" s="23"/>
      <c r="F2019" s="23"/>
      <c r="G2019" s="22"/>
      <c r="H2019" s="22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  <c r="AD2019" s="23"/>
      <c r="AE2019" s="23"/>
      <c r="AF2019" s="23"/>
    </row>
    <row r="2020" spans="2:32" ht="14.25" x14ac:dyDescent="0.2">
      <c r="B2020" s="93"/>
      <c r="C2020" s="22"/>
      <c r="D2020" s="22"/>
      <c r="E2020" s="23"/>
      <c r="F2020" s="23"/>
      <c r="G2020" s="22"/>
      <c r="H2020" s="22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</row>
    <row r="2021" spans="2:32" ht="14.25" x14ac:dyDescent="0.2">
      <c r="B2021" s="93"/>
      <c r="C2021" s="22"/>
      <c r="D2021" s="22"/>
      <c r="E2021" s="23"/>
      <c r="F2021" s="23"/>
      <c r="G2021" s="22"/>
      <c r="H2021" s="22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  <c r="AD2021" s="23"/>
      <c r="AE2021" s="23"/>
      <c r="AF2021" s="23"/>
    </row>
    <row r="2022" spans="2:32" ht="14.25" x14ac:dyDescent="0.2">
      <c r="B2022" s="93"/>
      <c r="C2022" s="22"/>
      <c r="D2022" s="22"/>
      <c r="E2022" s="23"/>
      <c r="F2022" s="23"/>
      <c r="G2022" s="22"/>
      <c r="H2022" s="22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  <c r="AD2022" s="23"/>
      <c r="AE2022" s="23"/>
      <c r="AF2022" s="23"/>
    </row>
    <row r="2023" spans="2:32" ht="14.25" x14ac:dyDescent="0.2">
      <c r="B2023" s="93"/>
      <c r="C2023" s="22"/>
      <c r="D2023" s="22"/>
      <c r="E2023" s="23"/>
      <c r="F2023" s="23"/>
      <c r="G2023" s="22"/>
      <c r="H2023" s="22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</row>
    <row r="2024" spans="2:32" ht="14.25" x14ac:dyDescent="0.2">
      <c r="B2024" s="93"/>
      <c r="C2024" s="22"/>
      <c r="D2024" s="22"/>
      <c r="E2024" s="23"/>
      <c r="F2024" s="23"/>
      <c r="G2024" s="22"/>
      <c r="H2024" s="22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</row>
    <row r="2025" spans="2:32" ht="14.25" x14ac:dyDescent="0.2">
      <c r="B2025" s="93"/>
      <c r="C2025" s="22"/>
      <c r="D2025" s="22"/>
      <c r="E2025" s="23"/>
      <c r="F2025" s="23"/>
      <c r="G2025" s="22"/>
      <c r="H2025" s="22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  <c r="AD2025" s="23"/>
      <c r="AE2025" s="23"/>
      <c r="AF2025" s="23"/>
    </row>
    <row r="2026" spans="2:32" ht="14.25" x14ac:dyDescent="0.2">
      <c r="B2026" s="93"/>
      <c r="C2026" s="22"/>
      <c r="D2026" s="22"/>
      <c r="E2026" s="23"/>
      <c r="F2026" s="23"/>
      <c r="G2026" s="22"/>
      <c r="H2026" s="22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</row>
    <row r="2027" spans="2:32" ht="14.25" x14ac:dyDescent="0.2">
      <c r="B2027" s="93"/>
      <c r="C2027" s="22"/>
      <c r="D2027" s="22"/>
      <c r="E2027" s="23"/>
      <c r="F2027" s="23"/>
      <c r="G2027" s="22"/>
      <c r="H2027" s="22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  <c r="AD2027" s="23"/>
      <c r="AE2027" s="23"/>
      <c r="AF2027" s="23"/>
    </row>
    <row r="2028" spans="2:32" ht="14.25" x14ac:dyDescent="0.2">
      <c r="B2028" s="93"/>
      <c r="C2028" s="22"/>
      <c r="D2028" s="22"/>
      <c r="E2028" s="23"/>
      <c r="F2028" s="23"/>
      <c r="G2028" s="22"/>
      <c r="H2028" s="22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  <c r="AD2028" s="23"/>
      <c r="AE2028" s="23"/>
      <c r="AF2028" s="23"/>
    </row>
    <row r="2029" spans="2:32" ht="14.25" x14ac:dyDescent="0.2">
      <c r="B2029" s="93"/>
      <c r="C2029" s="22"/>
      <c r="D2029" s="22"/>
      <c r="E2029" s="23"/>
      <c r="F2029" s="23"/>
      <c r="G2029" s="22"/>
      <c r="H2029" s="22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</row>
    <row r="2030" spans="2:32" ht="14.25" x14ac:dyDescent="0.2">
      <c r="B2030" s="93"/>
      <c r="C2030" s="22"/>
      <c r="D2030" s="22"/>
      <c r="E2030" s="23"/>
      <c r="F2030" s="23"/>
      <c r="G2030" s="22"/>
      <c r="H2030" s="22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  <c r="AD2030" s="23"/>
      <c r="AE2030" s="23"/>
      <c r="AF2030" s="23"/>
    </row>
    <row r="2031" spans="2:32" ht="14.25" x14ac:dyDescent="0.2">
      <c r="B2031" s="93"/>
      <c r="C2031" s="22"/>
      <c r="D2031" s="22"/>
      <c r="E2031" s="23"/>
      <c r="F2031" s="23"/>
      <c r="G2031" s="22"/>
      <c r="H2031" s="22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</row>
    <row r="2032" spans="2:32" ht="14.25" x14ac:dyDescent="0.2">
      <c r="B2032" s="93"/>
      <c r="C2032" s="22"/>
      <c r="D2032" s="22"/>
      <c r="E2032" s="23"/>
      <c r="F2032" s="23"/>
      <c r="G2032" s="22"/>
      <c r="H2032" s="22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</row>
    <row r="2033" spans="2:32" ht="14.25" x14ac:dyDescent="0.2">
      <c r="B2033" s="93"/>
      <c r="C2033" s="22"/>
      <c r="D2033" s="22"/>
      <c r="E2033" s="23"/>
      <c r="F2033" s="23"/>
      <c r="G2033" s="22"/>
      <c r="H2033" s="22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  <c r="AD2033" s="23"/>
      <c r="AE2033" s="23"/>
      <c r="AF2033" s="23"/>
    </row>
    <row r="2034" spans="2:32" ht="14.25" x14ac:dyDescent="0.2">
      <c r="B2034" s="93"/>
      <c r="C2034" s="22"/>
      <c r="D2034" s="22"/>
      <c r="E2034" s="23"/>
      <c r="F2034" s="23"/>
      <c r="G2034" s="22"/>
      <c r="H2034" s="22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</row>
    <row r="2035" spans="2:32" ht="14.25" x14ac:dyDescent="0.2">
      <c r="B2035" s="93"/>
      <c r="C2035" s="22"/>
      <c r="D2035" s="22"/>
      <c r="E2035" s="23"/>
      <c r="F2035" s="23"/>
      <c r="G2035" s="22"/>
      <c r="H2035" s="22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</row>
    <row r="2036" spans="2:32" ht="14.25" x14ac:dyDescent="0.2">
      <c r="B2036" s="93"/>
      <c r="C2036" s="22"/>
      <c r="D2036" s="22"/>
      <c r="E2036" s="23"/>
      <c r="F2036" s="23"/>
      <c r="G2036" s="22"/>
      <c r="H2036" s="22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</row>
    <row r="2037" spans="2:32" ht="14.25" x14ac:dyDescent="0.2">
      <c r="B2037" s="93"/>
      <c r="C2037" s="22"/>
      <c r="D2037" s="22"/>
      <c r="E2037" s="23"/>
      <c r="F2037" s="23"/>
      <c r="G2037" s="22"/>
      <c r="H2037" s="22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  <c r="AD2037" s="23"/>
      <c r="AE2037" s="23"/>
      <c r="AF2037" s="23"/>
    </row>
    <row r="2038" spans="2:32" ht="14.25" x14ac:dyDescent="0.2">
      <c r="B2038" s="93"/>
      <c r="C2038" s="22"/>
      <c r="D2038" s="22"/>
      <c r="E2038" s="23"/>
      <c r="F2038" s="23"/>
      <c r="G2038" s="22"/>
      <c r="H2038" s="22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</row>
    <row r="2039" spans="2:32" ht="14.25" x14ac:dyDescent="0.2">
      <c r="B2039" s="93"/>
      <c r="C2039" s="22"/>
      <c r="D2039" s="22"/>
      <c r="E2039" s="23"/>
      <c r="F2039" s="23"/>
      <c r="G2039" s="22"/>
      <c r="H2039" s="22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</row>
    <row r="2040" spans="2:32" ht="14.25" x14ac:dyDescent="0.2">
      <c r="B2040" s="93"/>
      <c r="C2040" s="22"/>
      <c r="D2040" s="22"/>
      <c r="E2040" s="23"/>
      <c r="F2040" s="23"/>
      <c r="G2040" s="22"/>
      <c r="H2040" s="22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  <c r="AD2040" s="23"/>
      <c r="AE2040" s="23"/>
      <c r="AF2040" s="23"/>
    </row>
    <row r="2041" spans="2:32" ht="14.25" x14ac:dyDescent="0.2">
      <c r="B2041" s="93"/>
      <c r="C2041" s="22"/>
      <c r="D2041" s="22"/>
      <c r="E2041" s="23"/>
      <c r="F2041" s="23"/>
      <c r="G2041" s="22"/>
      <c r="H2041" s="22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</row>
    <row r="2042" spans="2:32" ht="14.25" x14ac:dyDescent="0.2">
      <c r="B2042" s="93"/>
      <c r="C2042" s="22"/>
      <c r="D2042" s="22"/>
      <c r="E2042" s="23"/>
      <c r="F2042" s="23"/>
      <c r="G2042" s="22"/>
      <c r="H2042" s="22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</row>
    <row r="2043" spans="2:32" ht="14.25" x14ac:dyDescent="0.2">
      <c r="B2043" s="93"/>
      <c r="C2043" s="22"/>
      <c r="D2043" s="22"/>
      <c r="E2043" s="23"/>
      <c r="F2043" s="23"/>
      <c r="G2043" s="22"/>
      <c r="H2043" s="22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  <c r="AD2043" s="23"/>
      <c r="AE2043" s="23"/>
      <c r="AF2043" s="23"/>
    </row>
    <row r="2044" spans="2:32" ht="14.25" x14ac:dyDescent="0.2">
      <c r="B2044" s="93"/>
      <c r="C2044" s="22"/>
      <c r="D2044" s="22"/>
      <c r="E2044" s="23"/>
      <c r="F2044" s="23"/>
      <c r="G2044" s="22"/>
      <c r="H2044" s="22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</row>
    <row r="2045" spans="2:32" ht="14.25" x14ac:dyDescent="0.2">
      <c r="B2045" s="93"/>
      <c r="C2045" s="22"/>
      <c r="D2045" s="22"/>
      <c r="E2045" s="23"/>
      <c r="F2045" s="23"/>
      <c r="G2045" s="22"/>
      <c r="H2045" s="22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</row>
    <row r="2046" spans="2:32" ht="14.25" x14ac:dyDescent="0.2">
      <c r="B2046" s="93"/>
      <c r="C2046" s="22"/>
      <c r="D2046" s="22"/>
      <c r="E2046" s="23"/>
      <c r="F2046" s="23"/>
      <c r="G2046" s="22"/>
      <c r="H2046" s="22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  <c r="AD2046" s="23"/>
      <c r="AE2046" s="23"/>
      <c r="AF2046" s="23"/>
    </row>
    <row r="2047" spans="2:32" ht="14.25" x14ac:dyDescent="0.2">
      <c r="B2047" s="93"/>
      <c r="C2047" s="22"/>
      <c r="D2047" s="22"/>
      <c r="E2047" s="23"/>
      <c r="F2047" s="23"/>
      <c r="G2047" s="22"/>
      <c r="H2047" s="22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</row>
    <row r="2048" spans="2:32" ht="14.25" x14ac:dyDescent="0.2">
      <c r="B2048" s="93"/>
      <c r="C2048" s="22"/>
      <c r="D2048" s="22"/>
      <c r="E2048" s="23"/>
      <c r="F2048" s="23"/>
      <c r="G2048" s="22"/>
      <c r="H2048" s="22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  <c r="AD2048" s="23"/>
      <c r="AE2048" s="23"/>
      <c r="AF2048" s="23"/>
    </row>
    <row r="2049" spans="2:32" ht="14.25" x14ac:dyDescent="0.2">
      <c r="B2049" s="93"/>
      <c r="C2049" s="22"/>
      <c r="D2049" s="22"/>
      <c r="E2049" s="23"/>
      <c r="F2049" s="23"/>
      <c r="G2049" s="22"/>
      <c r="H2049" s="22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</row>
    <row r="2050" spans="2:32" ht="14.25" x14ac:dyDescent="0.2">
      <c r="B2050" s="93"/>
      <c r="C2050" s="22"/>
      <c r="D2050" s="22"/>
      <c r="E2050" s="23"/>
      <c r="F2050" s="23"/>
      <c r="G2050" s="22"/>
      <c r="H2050" s="22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</row>
    <row r="2051" spans="2:32" ht="14.25" x14ac:dyDescent="0.2">
      <c r="B2051" s="93"/>
      <c r="C2051" s="22"/>
      <c r="D2051" s="22"/>
      <c r="E2051" s="23"/>
      <c r="F2051" s="23"/>
      <c r="G2051" s="22"/>
      <c r="H2051" s="22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  <c r="AD2051" s="23"/>
      <c r="AE2051" s="23"/>
      <c r="AF2051" s="23"/>
    </row>
    <row r="2052" spans="2:32" ht="14.25" x14ac:dyDescent="0.2">
      <c r="B2052" s="93"/>
      <c r="C2052" s="22"/>
      <c r="D2052" s="22"/>
      <c r="E2052" s="23"/>
      <c r="F2052" s="23"/>
      <c r="G2052" s="22"/>
      <c r="H2052" s="22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</row>
    <row r="2053" spans="2:32" ht="14.25" x14ac:dyDescent="0.2">
      <c r="B2053" s="93"/>
      <c r="C2053" s="22"/>
      <c r="D2053" s="22"/>
      <c r="E2053" s="23"/>
      <c r="F2053" s="23"/>
      <c r="G2053" s="22"/>
      <c r="H2053" s="22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</row>
    <row r="2054" spans="2:32" ht="14.25" x14ac:dyDescent="0.2">
      <c r="B2054" s="93"/>
      <c r="C2054" s="22"/>
      <c r="D2054" s="22"/>
      <c r="E2054" s="23"/>
      <c r="F2054" s="23"/>
      <c r="G2054" s="22"/>
      <c r="H2054" s="22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  <c r="AD2054" s="23"/>
      <c r="AE2054" s="23"/>
      <c r="AF2054" s="23"/>
    </row>
    <row r="2055" spans="2:32" ht="14.25" x14ac:dyDescent="0.2">
      <c r="B2055" s="93"/>
      <c r="C2055" s="22"/>
      <c r="D2055" s="22"/>
      <c r="E2055" s="23"/>
      <c r="F2055" s="23"/>
      <c r="G2055" s="22"/>
      <c r="H2055" s="22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</row>
    <row r="2056" spans="2:32" ht="14.25" x14ac:dyDescent="0.2">
      <c r="B2056" s="93"/>
      <c r="C2056" s="22"/>
      <c r="D2056" s="22"/>
      <c r="E2056" s="23"/>
      <c r="F2056" s="23"/>
      <c r="G2056" s="22"/>
      <c r="H2056" s="22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</row>
    <row r="2057" spans="2:32" ht="14.25" x14ac:dyDescent="0.2">
      <c r="B2057" s="93"/>
      <c r="C2057" s="22"/>
      <c r="D2057" s="22"/>
      <c r="E2057" s="23"/>
      <c r="F2057" s="23"/>
      <c r="G2057" s="22"/>
      <c r="H2057" s="22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</row>
    <row r="2058" spans="2:32" ht="14.25" x14ac:dyDescent="0.2">
      <c r="B2058" s="93"/>
      <c r="C2058" s="22"/>
      <c r="D2058" s="22"/>
      <c r="E2058" s="23"/>
      <c r="F2058" s="23"/>
      <c r="G2058" s="22"/>
      <c r="H2058" s="22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  <c r="AD2058" s="23"/>
      <c r="AE2058" s="23"/>
      <c r="AF2058" s="23"/>
    </row>
    <row r="2059" spans="2:32" ht="14.25" x14ac:dyDescent="0.2">
      <c r="B2059" s="93"/>
      <c r="C2059" s="22"/>
      <c r="D2059" s="22"/>
      <c r="E2059" s="23"/>
      <c r="F2059" s="23"/>
      <c r="G2059" s="22"/>
      <c r="H2059" s="22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</row>
    <row r="2060" spans="2:32" ht="14.25" x14ac:dyDescent="0.2">
      <c r="B2060" s="93"/>
      <c r="C2060" s="22"/>
      <c r="D2060" s="22"/>
      <c r="E2060" s="23"/>
      <c r="F2060" s="23"/>
      <c r="G2060" s="22"/>
      <c r="H2060" s="22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</row>
    <row r="2061" spans="2:32" ht="14.25" x14ac:dyDescent="0.2">
      <c r="B2061" s="93"/>
      <c r="C2061" s="22"/>
      <c r="D2061" s="22"/>
      <c r="E2061" s="23"/>
      <c r="F2061" s="23"/>
      <c r="G2061" s="22"/>
      <c r="H2061" s="22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  <c r="AD2061" s="23"/>
      <c r="AE2061" s="23"/>
      <c r="AF2061" s="23"/>
    </row>
    <row r="2062" spans="2:32" ht="14.25" x14ac:dyDescent="0.2">
      <c r="B2062" s="93"/>
      <c r="C2062" s="22"/>
      <c r="D2062" s="22"/>
      <c r="E2062" s="23"/>
      <c r="F2062" s="23"/>
      <c r="G2062" s="22"/>
      <c r="H2062" s="22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</row>
    <row r="2063" spans="2:32" ht="14.25" x14ac:dyDescent="0.2">
      <c r="B2063" s="93"/>
      <c r="C2063" s="22"/>
      <c r="D2063" s="22"/>
      <c r="E2063" s="23"/>
      <c r="F2063" s="23"/>
      <c r="G2063" s="22"/>
      <c r="H2063" s="22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</row>
    <row r="2064" spans="2:32" ht="14.25" x14ac:dyDescent="0.2">
      <c r="B2064" s="93"/>
      <c r="C2064" s="22"/>
      <c r="D2064" s="22"/>
      <c r="E2064" s="23"/>
      <c r="F2064" s="23"/>
      <c r="G2064" s="22"/>
      <c r="H2064" s="22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  <c r="AD2064" s="23"/>
      <c r="AE2064" s="23"/>
      <c r="AF2064" s="23"/>
    </row>
    <row r="2065" spans="2:32" ht="14.25" x14ac:dyDescent="0.2">
      <c r="B2065" s="93"/>
      <c r="C2065" s="22"/>
      <c r="D2065" s="22"/>
      <c r="E2065" s="23"/>
      <c r="F2065" s="23"/>
      <c r="G2065" s="22"/>
      <c r="H2065" s="22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</row>
    <row r="2066" spans="2:32" ht="14.25" x14ac:dyDescent="0.2">
      <c r="B2066" s="93"/>
      <c r="C2066" s="22"/>
      <c r="D2066" s="22"/>
      <c r="E2066" s="23"/>
      <c r="F2066" s="23"/>
      <c r="G2066" s="22"/>
      <c r="H2066" s="22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  <c r="AD2066" s="23"/>
      <c r="AE2066" s="23"/>
      <c r="AF2066" s="23"/>
    </row>
    <row r="2067" spans="2:32" ht="14.25" x14ac:dyDescent="0.2">
      <c r="B2067" s="93"/>
      <c r="C2067" s="22"/>
      <c r="D2067" s="22"/>
      <c r="E2067" s="23"/>
      <c r="F2067" s="23"/>
      <c r="G2067" s="22"/>
      <c r="H2067" s="22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  <c r="AD2067" s="23"/>
      <c r="AE2067" s="23"/>
      <c r="AF2067" s="23"/>
    </row>
    <row r="2068" spans="2:32" ht="14.25" x14ac:dyDescent="0.2">
      <c r="B2068" s="93"/>
      <c r="C2068" s="22"/>
      <c r="D2068" s="22"/>
      <c r="E2068" s="23"/>
      <c r="F2068" s="23"/>
      <c r="G2068" s="22"/>
      <c r="H2068" s="22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  <c r="AE2068" s="23"/>
      <c r="AF2068" s="23"/>
    </row>
    <row r="2069" spans="2:32" ht="14.25" x14ac:dyDescent="0.2">
      <c r="B2069" s="93"/>
      <c r="C2069" s="22"/>
      <c r="D2069" s="22"/>
      <c r="E2069" s="23"/>
      <c r="F2069" s="23"/>
      <c r="G2069" s="22"/>
      <c r="H2069" s="22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  <c r="AD2069" s="23"/>
      <c r="AE2069" s="23"/>
      <c r="AF2069" s="23"/>
    </row>
    <row r="2070" spans="2:32" ht="14.25" x14ac:dyDescent="0.2">
      <c r="B2070" s="93"/>
      <c r="C2070" s="22"/>
      <c r="D2070" s="22"/>
      <c r="E2070" s="23"/>
      <c r="F2070" s="23"/>
      <c r="G2070" s="22"/>
      <c r="H2070" s="22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  <c r="AD2070" s="23"/>
      <c r="AE2070" s="23"/>
      <c r="AF2070" s="23"/>
    </row>
    <row r="2071" spans="2:32" ht="14.25" x14ac:dyDescent="0.2">
      <c r="B2071" s="93"/>
      <c r="C2071" s="22"/>
      <c r="D2071" s="22"/>
      <c r="E2071" s="23"/>
      <c r="F2071" s="23"/>
      <c r="G2071" s="22"/>
      <c r="H2071" s="22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</row>
    <row r="2072" spans="2:32" ht="14.25" x14ac:dyDescent="0.2">
      <c r="B2072" s="93"/>
      <c r="C2072" s="22"/>
      <c r="D2072" s="22"/>
      <c r="E2072" s="23"/>
      <c r="F2072" s="23"/>
      <c r="G2072" s="22"/>
      <c r="H2072" s="22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  <c r="AD2072" s="23"/>
      <c r="AE2072" s="23"/>
      <c r="AF2072" s="23"/>
    </row>
    <row r="2073" spans="2:32" ht="14.25" x14ac:dyDescent="0.2">
      <c r="B2073" s="93"/>
      <c r="C2073" s="22"/>
      <c r="D2073" s="22"/>
      <c r="E2073" s="23"/>
      <c r="F2073" s="23"/>
      <c r="G2073" s="22"/>
      <c r="H2073" s="22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  <c r="AD2073" s="23"/>
      <c r="AE2073" s="23"/>
      <c r="AF2073" s="23"/>
    </row>
    <row r="2074" spans="2:32" ht="14.25" x14ac:dyDescent="0.2">
      <c r="B2074" s="93"/>
      <c r="C2074" s="22"/>
      <c r="D2074" s="22"/>
      <c r="E2074" s="23"/>
      <c r="F2074" s="23"/>
      <c r="G2074" s="22"/>
      <c r="H2074" s="22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  <c r="AD2074" s="23"/>
      <c r="AE2074" s="23"/>
      <c r="AF2074" s="23"/>
    </row>
    <row r="2075" spans="2:32" ht="14.25" x14ac:dyDescent="0.2">
      <c r="B2075" s="93"/>
      <c r="C2075" s="22"/>
      <c r="D2075" s="22"/>
      <c r="E2075" s="23"/>
      <c r="F2075" s="23"/>
      <c r="G2075" s="22"/>
      <c r="H2075" s="22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  <c r="AD2075" s="23"/>
      <c r="AE2075" s="23"/>
      <c r="AF2075" s="23"/>
    </row>
    <row r="2076" spans="2:32" ht="14.25" x14ac:dyDescent="0.2">
      <c r="B2076" s="93"/>
      <c r="C2076" s="22"/>
      <c r="D2076" s="22"/>
      <c r="E2076" s="23"/>
      <c r="F2076" s="23"/>
      <c r="G2076" s="22"/>
      <c r="H2076" s="22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  <c r="AD2076" s="23"/>
      <c r="AE2076" s="23"/>
      <c r="AF2076" s="23"/>
    </row>
    <row r="2077" spans="2:32" ht="14.25" x14ac:dyDescent="0.2">
      <c r="B2077" s="93"/>
      <c r="C2077" s="22"/>
      <c r="D2077" s="22"/>
      <c r="E2077" s="23"/>
      <c r="F2077" s="23"/>
      <c r="G2077" s="22"/>
      <c r="H2077" s="22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  <c r="AD2077" s="23"/>
      <c r="AE2077" s="23"/>
      <c r="AF2077" s="23"/>
    </row>
    <row r="2078" spans="2:32" ht="14.25" x14ac:dyDescent="0.2">
      <c r="B2078" s="93"/>
      <c r="C2078" s="22"/>
      <c r="D2078" s="22"/>
      <c r="E2078" s="23"/>
      <c r="F2078" s="23"/>
      <c r="G2078" s="22"/>
      <c r="H2078" s="22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  <c r="AE2078" s="23"/>
      <c r="AF2078" s="23"/>
    </row>
    <row r="2079" spans="2:32" ht="14.25" x14ac:dyDescent="0.2">
      <c r="B2079" s="93"/>
      <c r="C2079" s="22"/>
      <c r="D2079" s="22"/>
      <c r="E2079" s="23"/>
      <c r="F2079" s="23"/>
      <c r="G2079" s="22"/>
      <c r="H2079" s="22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  <c r="AD2079" s="23"/>
      <c r="AE2079" s="23"/>
      <c r="AF2079" s="23"/>
    </row>
    <row r="2080" spans="2:32" ht="14.25" x14ac:dyDescent="0.2">
      <c r="B2080" s="93"/>
      <c r="C2080" s="22"/>
      <c r="D2080" s="22"/>
      <c r="E2080" s="23"/>
      <c r="F2080" s="23"/>
      <c r="G2080" s="22"/>
      <c r="H2080" s="22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  <c r="AD2080" s="23"/>
      <c r="AE2080" s="23"/>
      <c r="AF2080" s="23"/>
    </row>
    <row r="2081" spans="2:32" ht="14.25" x14ac:dyDescent="0.2">
      <c r="B2081" s="93"/>
      <c r="C2081" s="22"/>
      <c r="D2081" s="22"/>
      <c r="E2081" s="23"/>
      <c r="F2081" s="23"/>
      <c r="G2081" s="22"/>
      <c r="H2081" s="22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  <c r="AD2081" s="23"/>
      <c r="AE2081" s="23"/>
      <c r="AF2081" s="23"/>
    </row>
    <row r="2082" spans="2:32" ht="14.25" x14ac:dyDescent="0.2">
      <c r="B2082" s="93"/>
      <c r="C2082" s="22"/>
      <c r="D2082" s="22"/>
      <c r="E2082" s="23"/>
      <c r="F2082" s="23"/>
      <c r="G2082" s="22"/>
      <c r="H2082" s="22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  <c r="AD2082" s="23"/>
      <c r="AE2082" s="23"/>
      <c r="AF2082" s="23"/>
    </row>
    <row r="2083" spans="2:32" ht="14.25" x14ac:dyDescent="0.2">
      <c r="B2083" s="93"/>
      <c r="C2083" s="22"/>
      <c r="D2083" s="22"/>
      <c r="E2083" s="23"/>
      <c r="F2083" s="23"/>
      <c r="G2083" s="22"/>
      <c r="H2083" s="22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  <c r="AD2083" s="23"/>
      <c r="AE2083" s="23"/>
      <c r="AF2083" s="23"/>
    </row>
    <row r="2084" spans="2:32" ht="14.25" x14ac:dyDescent="0.2">
      <c r="B2084" s="93"/>
      <c r="C2084" s="22"/>
      <c r="D2084" s="22"/>
      <c r="E2084" s="23"/>
      <c r="F2084" s="23"/>
      <c r="G2084" s="22"/>
      <c r="H2084" s="22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  <c r="AD2084" s="23"/>
      <c r="AE2084" s="23"/>
      <c r="AF2084" s="23"/>
    </row>
    <row r="2085" spans="2:32" ht="14.25" x14ac:dyDescent="0.2">
      <c r="B2085" s="93"/>
      <c r="C2085" s="22"/>
      <c r="D2085" s="22"/>
      <c r="E2085" s="23"/>
      <c r="F2085" s="23"/>
      <c r="G2085" s="22"/>
      <c r="H2085" s="22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  <c r="AE2085" s="23"/>
      <c r="AF2085" s="23"/>
    </row>
    <row r="2086" spans="2:32" ht="14.25" x14ac:dyDescent="0.2">
      <c r="B2086" s="93"/>
      <c r="C2086" s="22"/>
      <c r="D2086" s="22"/>
      <c r="E2086" s="23"/>
      <c r="F2086" s="23"/>
      <c r="G2086" s="22"/>
      <c r="H2086" s="22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  <c r="AD2086" s="23"/>
      <c r="AE2086" s="23"/>
      <c r="AF2086" s="23"/>
    </row>
    <row r="2087" spans="2:32" ht="14.25" x14ac:dyDescent="0.2">
      <c r="B2087" s="93"/>
      <c r="C2087" s="22"/>
      <c r="D2087" s="22"/>
      <c r="E2087" s="23"/>
      <c r="F2087" s="23"/>
      <c r="G2087" s="22"/>
      <c r="H2087" s="22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  <c r="AD2087" s="23"/>
      <c r="AE2087" s="23"/>
      <c r="AF2087" s="23"/>
    </row>
    <row r="2088" spans="2:32" ht="14.25" x14ac:dyDescent="0.2">
      <c r="B2088" s="93"/>
      <c r="C2088" s="22"/>
      <c r="D2088" s="22"/>
      <c r="E2088" s="23"/>
      <c r="F2088" s="23"/>
      <c r="G2088" s="22"/>
      <c r="H2088" s="22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  <c r="AE2088" s="23"/>
      <c r="AF2088" s="23"/>
    </row>
    <row r="2089" spans="2:32" ht="14.25" x14ac:dyDescent="0.2">
      <c r="B2089" s="93"/>
      <c r="C2089" s="22"/>
      <c r="D2089" s="22"/>
      <c r="E2089" s="23"/>
      <c r="F2089" s="23"/>
      <c r="G2089" s="22"/>
      <c r="H2089" s="22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  <c r="AE2089" s="23"/>
      <c r="AF2089" s="23"/>
    </row>
    <row r="2090" spans="2:32" ht="14.25" x14ac:dyDescent="0.2">
      <c r="B2090" s="93"/>
      <c r="C2090" s="22"/>
      <c r="D2090" s="22"/>
      <c r="E2090" s="23"/>
      <c r="F2090" s="23"/>
      <c r="G2090" s="22"/>
      <c r="H2090" s="22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  <c r="AD2090" s="23"/>
      <c r="AE2090" s="23"/>
      <c r="AF2090" s="23"/>
    </row>
    <row r="2091" spans="2:32" ht="14.25" x14ac:dyDescent="0.2">
      <c r="B2091" s="93"/>
      <c r="C2091" s="22"/>
      <c r="D2091" s="22"/>
      <c r="E2091" s="23"/>
      <c r="F2091" s="23"/>
      <c r="G2091" s="22"/>
      <c r="H2091" s="22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</row>
    <row r="2092" spans="2:32" ht="14.25" x14ac:dyDescent="0.2">
      <c r="B2092" s="93"/>
      <c r="C2092" s="22"/>
      <c r="D2092" s="22"/>
      <c r="E2092" s="23"/>
      <c r="F2092" s="23"/>
      <c r="G2092" s="22"/>
      <c r="H2092" s="22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  <c r="AE2092" s="23"/>
      <c r="AF2092" s="23"/>
    </row>
    <row r="2093" spans="2:32" ht="14.25" x14ac:dyDescent="0.2">
      <c r="B2093" s="93"/>
      <c r="C2093" s="22"/>
      <c r="D2093" s="22"/>
      <c r="E2093" s="23"/>
      <c r="F2093" s="23"/>
      <c r="G2093" s="22"/>
      <c r="H2093" s="22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  <c r="AD2093" s="23"/>
      <c r="AE2093" s="23"/>
      <c r="AF2093" s="23"/>
    </row>
    <row r="2094" spans="2:32" ht="14.25" x14ac:dyDescent="0.2">
      <c r="B2094" s="93"/>
      <c r="C2094" s="22"/>
      <c r="D2094" s="22"/>
      <c r="E2094" s="23"/>
      <c r="F2094" s="23"/>
      <c r="G2094" s="22"/>
      <c r="H2094" s="22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  <c r="AE2094" s="23"/>
      <c r="AF2094" s="23"/>
    </row>
    <row r="2095" spans="2:32" ht="14.25" x14ac:dyDescent="0.2">
      <c r="B2095" s="93"/>
      <c r="C2095" s="22"/>
      <c r="D2095" s="22"/>
      <c r="E2095" s="23"/>
      <c r="F2095" s="23"/>
      <c r="G2095" s="22"/>
      <c r="H2095" s="22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  <c r="AD2095" s="23"/>
      <c r="AE2095" s="23"/>
      <c r="AF2095" s="23"/>
    </row>
    <row r="2096" spans="2:32" ht="14.25" x14ac:dyDescent="0.2">
      <c r="B2096" s="93"/>
      <c r="C2096" s="22"/>
      <c r="D2096" s="22"/>
      <c r="E2096" s="23"/>
      <c r="F2096" s="23"/>
      <c r="G2096" s="22"/>
      <c r="H2096" s="22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  <c r="AD2096" s="23"/>
      <c r="AE2096" s="23"/>
      <c r="AF2096" s="23"/>
    </row>
    <row r="2097" spans="2:32" ht="14.25" x14ac:dyDescent="0.2">
      <c r="B2097" s="93"/>
      <c r="C2097" s="22"/>
      <c r="D2097" s="22"/>
      <c r="E2097" s="23"/>
      <c r="F2097" s="23"/>
      <c r="G2097" s="22"/>
      <c r="H2097" s="22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  <c r="AE2097" s="23"/>
      <c r="AF2097" s="23"/>
    </row>
    <row r="2098" spans="2:32" ht="14.25" x14ac:dyDescent="0.2">
      <c r="B2098" s="93"/>
      <c r="C2098" s="22"/>
      <c r="D2098" s="22"/>
      <c r="E2098" s="23"/>
      <c r="F2098" s="23"/>
      <c r="G2098" s="22"/>
      <c r="H2098" s="22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  <c r="AD2098" s="23"/>
      <c r="AE2098" s="23"/>
      <c r="AF2098" s="23"/>
    </row>
    <row r="2099" spans="2:32" ht="14.25" x14ac:dyDescent="0.2">
      <c r="B2099" s="93"/>
      <c r="C2099" s="22"/>
      <c r="D2099" s="22"/>
      <c r="E2099" s="23"/>
      <c r="F2099" s="23"/>
      <c r="G2099" s="22"/>
      <c r="H2099" s="22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  <c r="AD2099" s="23"/>
      <c r="AE2099" s="23"/>
      <c r="AF2099" s="23"/>
    </row>
    <row r="2100" spans="2:32" ht="14.25" x14ac:dyDescent="0.2">
      <c r="B2100" s="93"/>
      <c r="C2100" s="22"/>
      <c r="D2100" s="22"/>
      <c r="E2100" s="23"/>
      <c r="F2100" s="23"/>
      <c r="G2100" s="22"/>
      <c r="H2100" s="22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  <c r="AE2100" s="23"/>
      <c r="AF2100" s="23"/>
    </row>
    <row r="2101" spans="2:32" ht="14.25" x14ac:dyDescent="0.2">
      <c r="B2101" s="93"/>
      <c r="C2101" s="22"/>
      <c r="D2101" s="22"/>
      <c r="E2101" s="23"/>
      <c r="F2101" s="23"/>
      <c r="G2101" s="22"/>
      <c r="H2101" s="22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  <c r="AD2101" s="23"/>
      <c r="AE2101" s="23"/>
      <c r="AF2101" s="23"/>
    </row>
    <row r="2102" spans="2:32" ht="14.25" x14ac:dyDescent="0.2">
      <c r="B2102" s="93"/>
      <c r="C2102" s="22"/>
      <c r="D2102" s="22"/>
      <c r="E2102" s="23"/>
      <c r="F2102" s="23"/>
      <c r="G2102" s="22"/>
      <c r="H2102" s="22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  <c r="AD2102" s="23"/>
      <c r="AE2102" s="23"/>
      <c r="AF2102" s="23"/>
    </row>
    <row r="2103" spans="2:32" ht="14.25" x14ac:dyDescent="0.2">
      <c r="B2103" s="93"/>
      <c r="C2103" s="22"/>
      <c r="D2103" s="22"/>
      <c r="E2103" s="23"/>
      <c r="F2103" s="23"/>
      <c r="G2103" s="22"/>
      <c r="H2103" s="22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  <c r="AE2103" s="23"/>
      <c r="AF2103" s="23"/>
    </row>
    <row r="2104" spans="2:32" ht="14.25" x14ac:dyDescent="0.2">
      <c r="B2104" s="93"/>
      <c r="C2104" s="22"/>
      <c r="D2104" s="22"/>
      <c r="E2104" s="23"/>
      <c r="F2104" s="23"/>
      <c r="G2104" s="22"/>
      <c r="H2104" s="22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  <c r="AD2104" s="23"/>
      <c r="AE2104" s="23"/>
      <c r="AF2104" s="23"/>
    </row>
    <row r="2105" spans="2:32" ht="14.25" x14ac:dyDescent="0.2">
      <c r="B2105" s="93"/>
      <c r="C2105" s="22"/>
      <c r="D2105" s="22"/>
      <c r="E2105" s="23"/>
      <c r="F2105" s="23"/>
      <c r="G2105" s="22"/>
      <c r="H2105" s="22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  <c r="AD2105" s="23"/>
      <c r="AE2105" s="23"/>
      <c r="AF2105" s="23"/>
    </row>
    <row r="2106" spans="2:32" ht="14.25" x14ac:dyDescent="0.2">
      <c r="B2106" s="93"/>
      <c r="C2106" s="22"/>
      <c r="D2106" s="22"/>
      <c r="E2106" s="23"/>
      <c r="F2106" s="23"/>
      <c r="G2106" s="22"/>
      <c r="H2106" s="22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  <c r="AE2106" s="23"/>
      <c r="AF2106" s="23"/>
    </row>
    <row r="2107" spans="2:32" ht="14.25" x14ac:dyDescent="0.2">
      <c r="B2107" s="93"/>
      <c r="C2107" s="22"/>
      <c r="D2107" s="22"/>
      <c r="E2107" s="23"/>
      <c r="F2107" s="23"/>
      <c r="G2107" s="22"/>
      <c r="H2107" s="22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  <c r="AD2107" s="23"/>
      <c r="AE2107" s="23"/>
      <c r="AF2107" s="23"/>
    </row>
    <row r="2108" spans="2:32" ht="14.25" x14ac:dyDescent="0.2">
      <c r="B2108" s="93"/>
      <c r="C2108" s="22"/>
      <c r="D2108" s="22"/>
      <c r="E2108" s="23"/>
      <c r="F2108" s="23"/>
      <c r="G2108" s="22"/>
      <c r="H2108" s="22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  <c r="AD2108" s="23"/>
      <c r="AE2108" s="23"/>
      <c r="AF2108" s="23"/>
    </row>
    <row r="2109" spans="2:32" ht="14.25" x14ac:dyDescent="0.2">
      <c r="B2109" s="93"/>
      <c r="C2109" s="22"/>
      <c r="D2109" s="22"/>
      <c r="E2109" s="23"/>
      <c r="F2109" s="23"/>
      <c r="G2109" s="22"/>
      <c r="H2109" s="22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  <c r="AE2109" s="23"/>
      <c r="AF2109" s="23"/>
    </row>
    <row r="2110" spans="2:32" ht="14.25" x14ac:dyDescent="0.2">
      <c r="B2110" s="93"/>
      <c r="C2110" s="22"/>
      <c r="D2110" s="22"/>
      <c r="E2110" s="23"/>
      <c r="F2110" s="23"/>
      <c r="G2110" s="22"/>
      <c r="H2110" s="22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  <c r="AD2110" s="23"/>
      <c r="AE2110" s="23"/>
      <c r="AF2110" s="23"/>
    </row>
    <row r="2111" spans="2:32" ht="14.25" x14ac:dyDescent="0.2">
      <c r="B2111" s="93"/>
      <c r="C2111" s="22"/>
      <c r="D2111" s="22"/>
      <c r="E2111" s="23"/>
      <c r="F2111" s="23"/>
      <c r="G2111" s="22"/>
      <c r="H2111" s="22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  <c r="AD2111" s="23"/>
      <c r="AE2111" s="23"/>
      <c r="AF2111" s="23"/>
    </row>
    <row r="2112" spans="2:32" ht="14.25" x14ac:dyDescent="0.2">
      <c r="B2112" s="93"/>
      <c r="C2112" s="22"/>
      <c r="D2112" s="22"/>
      <c r="E2112" s="23"/>
      <c r="F2112" s="23"/>
      <c r="G2112" s="22"/>
      <c r="H2112" s="22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  <c r="AE2112" s="23"/>
      <c r="AF2112" s="23"/>
    </row>
    <row r="2113" spans="2:32" ht="14.25" x14ac:dyDescent="0.2">
      <c r="B2113" s="93"/>
      <c r="C2113" s="22"/>
      <c r="D2113" s="22"/>
      <c r="E2113" s="23"/>
      <c r="F2113" s="23"/>
      <c r="G2113" s="22"/>
      <c r="H2113" s="22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  <c r="AD2113" s="23"/>
      <c r="AE2113" s="23"/>
      <c r="AF2113" s="23"/>
    </row>
    <row r="2114" spans="2:32" ht="14.25" x14ac:dyDescent="0.2">
      <c r="B2114" s="93"/>
      <c r="C2114" s="22"/>
      <c r="D2114" s="22"/>
      <c r="E2114" s="23"/>
      <c r="F2114" s="23"/>
      <c r="G2114" s="22"/>
      <c r="H2114" s="22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  <c r="AD2114" s="23"/>
      <c r="AE2114" s="23"/>
      <c r="AF2114" s="23"/>
    </row>
    <row r="2115" spans="2:32" ht="14.25" x14ac:dyDescent="0.2">
      <c r="B2115" s="93"/>
      <c r="C2115" s="22"/>
      <c r="D2115" s="22"/>
      <c r="E2115" s="23"/>
      <c r="F2115" s="23"/>
      <c r="G2115" s="22"/>
      <c r="H2115" s="22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  <c r="AE2115" s="23"/>
      <c r="AF2115" s="23"/>
    </row>
    <row r="2116" spans="2:32" ht="14.25" x14ac:dyDescent="0.2">
      <c r="B2116" s="93"/>
      <c r="C2116" s="22"/>
      <c r="D2116" s="22"/>
      <c r="E2116" s="23"/>
      <c r="F2116" s="23"/>
      <c r="G2116" s="22"/>
      <c r="H2116" s="22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  <c r="AD2116" s="23"/>
      <c r="AE2116" s="23"/>
      <c r="AF2116" s="23"/>
    </row>
    <row r="2117" spans="2:32" ht="14.25" x14ac:dyDescent="0.2">
      <c r="B2117" s="93"/>
      <c r="C2117" s="22"/>
      <c r="D2117" s="22"/>
      <c r="E2117" s="23"/>
      <c r="F2117" s="23"/>
      <c r="G2117" s="22"/>
      <c r="H2117" s="22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  <c r="AD2117" s="23"/>
      <c r="AE2117" s="23"/>
      <c r="AF2117" s="23"/>
    </row>
    <row r="2118" spans="2:32" ht="14.25" x14ac:dyDescent="0.2">
      <c r="B2118" s="93"/>
      <c r="C2118" s="22"/>
      <c r="D2118" s="22"/>
      <c r="E2118" s="23"/>
      <c r="F2118" s="23"/>
      <c r="G2118" s="22"/>
      <c r="H2118" s="22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  <c r="AE2118" s="23"/>
      <c r="AF2118" s="23"/>
    </row>
    <row r="2119" spans="2:32" ht="14.25" x14ac:dyDescent="0.2">
      <c r="B2119" s="93"/>
      <c r="C2119" s="22"/>
      <c r="D2119" s="22"/>
      <c r="E2119" s="23"/>
      <c r="F2119" s="23"/>
      <c r="G2119" s="22"/>
      <c r="H2119" s="22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  <c r="AD2119" s="23"/>
      <c r="AE2119" s="23"/>
      <c r="AF2119" s="23"/>
    </row>
    <row r="2120" spans="2:32" ht="14.25" x14ac:dyDescent="0.2">
      <c r="B2120" s="93"/>
      <c r="C2120" s="22"/>
      <c r="D2120" s="22"/>
      <c r="E2120" s="23"/>
      <c r="F2120" s="23"/>
      <c r="G2120" s="22"/>
      <c r="H2120" s="22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  <c r="AD2120" s="23"/>
      <c r="AE2120" s="23"/>
      <c r="AF2120" s="23"/>
    </row>
    <row r="2121" spans="2:32" ht="14.25" x14ac:dyDescent="0.2">
      <c r="B2121" s="93"/>
      <c r="C2121" s="22"/>
      <c r="D2121" s="22"/>
      <c r="E2121" s="23"/>
      <c r="F2121" s="23"/>
      <c r="G2121" s="22"/>
      <c r="H2121" s="22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  <c r="AE2121" s="23"/>
      <c r="AF2121" s="23"/>
    </row>
    <row r="2122" spans="2:32" ht="14.25" x14ac:dyDescent="0.2">
      <c r="B2122" s="93"/>
      <c r="C2122" s="22"/>
      <c r="D2122" s="22"/>
      <c r="E2122" s="23"/>
      <c r="F2122" s="23"/>
      <c r="G2122" s="22"/>
      <c r="H2122" s="22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  <c r="AD2122" s="23"/>
      <c r="AE2122" s="23"/>
      <c r="AF2122" s="23"/>
    </row>
    <row r="2123" spans="2:32" ht="14.25" x14ac:dyDescent="0.2">
      <c r="B2123" s="93"/>
      <c r="C2123" s="22"/>
      <c r="D2123" s="22"/>
      <c r="E2123" s="23"/>
      <c r="F2123" s="23"/>
      <c r="G2123" s="22"/>
      <c r="H2123" s="22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  <c r="AD2123" s="23"/>
      <c r="AE2123" s="23"/>
      <c r="AF2123" s="23"/>
    </row>
    <row r="2124" spans="2:32" ht="14.25" x14ac:dyDescent="0.2">
      <c r="B2124" s="93"/>
      <c r="C2124" s="22"/>
      <c r="D2124" s="22"/>
      <c r="E2124" s="23"/>
      <c r="F2124" s="23"/>
      <c r="G2124" s="22"/>
      <c r="H2124" s="22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</row>
    <row r="2125" spans="2:32" ht="14.25" x14ac:dyDescent="0.2">
      <c r="B2125" s="93"/>
      <c r="C2125" s="22"/>
      <c r="D2125" s="22"/>
      <c r="E2125" s="23"/>
      <c r="F2125" s="23"/>
      <c r="G2125" s="22"/>
      <c r="H2125" s="22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  <c r="AD2125" s="23"/>
      <c r="AE2125" s="23"/>
      <c r="AF2125" s="23"/>
    </row>
    <row r="2126" spans="2:32" ht="14.25" x14ac:dyDescent="0.2">
      <c r="B2126" s="93"/>
      <c r="C2126" s="22"/>
      <c r="D2126" s="22"/>
      <c r="E2126" s="23"/>
      <c r="F2126" s="23"/>
      <c r="G2126" s="22"/>
      <c r="H2126" s="22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  <c r="AD2126" s="23"/>
      <c r="AE2126" s="23"/>
      <c r="AF2126" s="23"/>
    </row>
    <row r="2127" spans="2:32" ht="14.25" x14ac:dyDescent="0.2">
      <c r="B2127" s="93"/>
      <c r="C2127" s="22"/>
      <c r="D2127" s="22"/>
      <c r="E2127" s="23"/>
      <c r="F2127" s="23"/>
      <c r="G2127" s="22"/>
      <c r="H2127" s="22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  <c r="AE2127" s="23"/>
      <c r="AF2127" s="23"/>
    </row>
    <row r="2128" spans="2:32" ht="14.25" x14ac:dyDescent="0.2">
      <c r="B2128" s="93"/>
      <c r="C2128" s="22"/>
      <c r="D2128" s="22"/>
      <c r="E2128" s="23"/>
      <c r="F2128" s="23"/>
      <c r="G2128" s="22"/>
      <c r="H2128" s="22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  <c r="AD2128" s="23"/>
      <c r="AE2128" s="23"/>
      <c r="AF2128" s="23"/>
    </row>
    <row r="2129" spans="2:32" ht="14.25" x14ac:dyDescent="0.2">
      <c r="B2129" s="93"/>
      <c r="C2129" s="22"/>
      <c r="D2129" s="22"/>
      <c r="E2129" s="23"/>
      <c r="F2129" s="23"/>
      <c r="G2129" s="22"/>
      <c r="H2129" s="22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  <c r="AD2129" s="23"/>
      <c r="AE2129" s="23"/>
      <c r="AF2129" s="23"/>
    </row>
    <row r="2130" spans="2:32" ht="14.25" x14ac:dyDescent="0.2">
      <c r="B2130" s="93"/>
      <c r="C2130" s="22"/>
      <c r="D2130" s="22"/>
      <c r="E2130" s="23"/>
      <c r="F2130" s="23"/>
      <c r="G2130" s="22"/>
      <c r="H2130" s="22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  <c r="AE2130" s="23"/>
      <c r="AF2130" s="23"/>
    </row>
    <row r="2131" spans="2:32" ht="14.25" x14ac:dyDescent="0.2">
      <c r="B2131" s="93"/>
      <c r="C2131" s="22"/>
      <c r="D2131" s="22"/>
      <c r="E2131" s="23"/>
      <c r="F2131" s="23"/>
      <c r="G2131" s="22"/>
      <c r="H2131" s="22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  <c r="AD2131" s="23"/>
      <c r="AE2131" s="23"/>
      <c r="AF2131" s="23"/>
    </row>
    <row r="2132" spans="2:32" ht="14.25" x14ac:dyDescent="0.2">
      <c r="B2132" s="93"/>
      <c r="C2132" s="22"/>
      <c r="D2132" s="22"/>
      <c r="E2132" s="23"/>
      <c r="F2132" s="23"/>
      <c r="G2132" s="22"/>
      <c r="H2132" s="22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  <c r="AD2132" s="23"/>
      <c r="AE2132" s="23"/>
      <c r="AF2132" s="23"/>
    </row>
    <row r="2133" spans="2:32" ht="14.25" x14ac:dyDescent="0.2">
      <c r="B2133" s="93"/>
      <c r="C2133" s="22"/>
      <c r="D2133" s="22"/>
      <c r="E2133" s="23"/>
      <c r="F2133" s="23"/>
      <c r="G2133" s="22"/>
      <c r="H2133" s="22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  <c r="AE2133" s="23"/>
      <c r="AF2133" s="23"/>
    </row>
    <row r="2134" spans="2:32" ht="14.25" x14ac:dyDescent="0.2">
      <c r="B2134" s="93"/>
      <c r="C2134" s="22"/>
      <c r="D2134" s="22"/>
      <c r="E2134" s="23"/>
      <c r="F2134" s="23"/>
      <c r="G2134" s="22"/>
      <c r="H2134" s="22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  <c r="AD2134" s="23"/>
      <c r="AE2134" s="23"/>
      <c r="AF2134" s="23"/>
    </row>
    <row r="2135" spans="2:32" ht="14.25" x14ac:dyDescent="0.2">
      <c r="B2135" s="93"/>
      <c r="C2135" s="22"/>
      <c r="D2135" s="22"/>
      <c r="E2135" s="23"/>
      <c r="F2135" s="23"/>
      <c r="G2135" s="22"/>
      <c r="H2135" s="22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  <c r="AD2135" s="23"/>
      <c r="AE2135" s="23"/>
      <c r="AF2135" s="23"/>
    </row>
    <row r="2136" spans="2:32" ht="14.25" x14ac:dyDescent="0.2">
      <c r="B2136" s="93"/>
      <c r="C2136" s="22"/>
      <c r="D2136" s="22"/>
      <c r="E2136" s="23"/>
      <c r="F2136" s="23"/>
      <c r="G2136" s="22"/>
      <c r="H2136" s="22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  <c r="AE2136" s="23"/>
      <c r="AF2136" s="23"/>
    </row>
    <row r="2137" spans="2:32" ht="14.25" x14ac:dyDescent="0.2">
      <c r="B2137" s="93"/>
      <c r="C2137" s="22"/>
      <c r="D2137" s="22"/>
      <c r="E2137" s="23"/>
      <c r="F2137" s="23"/>
      <c r="G2137" s="22"/>
      <c r="H2137" s="22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  <c r="AD2137" s="23"/>
      <c r="AE2137" s="23"/>
      <c r="AF2137" s="23"/>
    </row>
    <row r="2138" spans="2:32" ht="14.25" x14ac:dyDescent="0.2">
      <c r="B2138" s="93"/>
      <c r="C2138" s="22"/>
      <c r="D2138" s="22"/>
      <c r="E2138" s="23"/>
      <c r="F2138" s="23"/>
      <c r="G2138" s="22"/>
      <c r="H2138" s="22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  <c r="AD2138" s="23"/>
      <c r="AE2138" s="23"/>
      <c r="AF2138" s="23"/>
    </row>
    <row r="2139" spans="2:32" ht="14.25" x14ac:dyDescent="0.2">
      <c r="B2139" s="93"/>
      <c r="C2139" s="22"/>
      <c r="D2139" s="22"/>
      <c r="E2139" s="23"/>
      <c r="F2139" s="23"/>
      <c r="G2139" s="22"/>
      <c r="H2139" s="22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  <c r="AE2139" s="23"/>
      <c r="AF2139" s="23"/>
    </row>
    <row r="2140" spans="2:32" ht="14.25" x14ac:dyDescent="0.2">
      <c r="B2140" s="93"/>
      <c r="C2140" s="22"/>
      <c r="D2140" s="22"/>
      <c r="E2140" s="23"/>
      <c r="F2140" s="23"/>
      <c r="G2140" s="22"/>
      <c r="H2140" s="22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  <c r="AD2140" s="23"/>
      <c r="AE2140" s="23"/>
      <c r="AF2140" s="23"/>
    </row>
    <row r="2141" spans="2:32" ht="14.25" x14ac:dyDescent="0.2">
      <c r="B2141" s="93"/>
      <c r="C2141" s="22"/>
      <c r="D2141" s="22"/>
      <c r="E2141" s="23"/>
      <c r="F2141" s="23"/>
      <c r="G2141" s="22"/>
      <c r="H2141" s="22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  <c r="AD2141" s="23"/>
      <c r="AE2141" s="23"/>
      <c r="AF2141" s="23"/>
    </row>
    <row r="2142" spans="2:32" ht="14.25" x14ac:dyDescent="0.2">
      <c r="B2142" s="93"/>
      <c r="C2142" s="22"/>
      <c r="D2142" s="22"/>
      <c r="E2142" s="23"/>
      <c r="F2142" s="23"/>
      <c r="G2142" s="22"/>
      <c r="H2142" s="22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  <c r="AE2142" s="23"/>
      <c r="AF2142" s="23"/>
    </row>
    <row r="2143" spans="2:32" ht="14.25" x14ac:dyDescent="0.2">
      <c r="B2143" s="93"/>
      <c r="C2143" s="22"/>
      <c r="D2143" s="22"/>
      <c r="E2143" s="23"/>
      <c r="F2143" s="23"/>
      <c r="G2143" s="22"/>
      <c r="H2143" s="22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  <c r="AD2143" s="23"/>
      <c r="AE2143" s="23"/>
      <c r="AF2143" s="23"/>
    </row>
    <row r="2144" spans="2:32" ht="14.25" x14ac:dyDescent="0.2">
      <c r="B2144" s="93"/>
      <c r="C2144" s="22"/>
      <c r="D2144" s="22"/>
      <c r="E2144" s="23"/>
      <c r="F2144" s="23"/>
      <c r="G2144" s="22"/>
      <c r="H2144" s="22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  <c r="AD2144" s="23"/>
      <c r="AE2144" s="23"/>
      <c r="AF2144" s="23"/>
    </row>
    <row r="2145" spans="2:32" ht="14.25" x14ac:dyDescent="0.2">
      <c r="B2145" s="93"/>
      <c r="C2145" s="22"/>
      <c r="D2145" s="22"/>
      <c r="E2145" s="23"/>
      <c r="F2145" s="23"/>
      <c r="G2145" s="22"/>
      <c r="H2145" s="22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  <c r="AE2145" s="23"/>
      <c r="AF2145" s="23"/>
    </row>
    <row r="2146" spans="2:32" ht="14.25" x14ac:dyDescent="0.2">
      <c r="B2146" s="93"/>
      <c r="C2146" s="22"/>
      <c r="D2146" s="22"/>
      <c r="E2146" s="23"/>
      <c r="F2146" s="23"/>
      <c r="G2146" s="22"/>
      <c r="H2146" s="22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  <c r="AD2146" s="23"/>
      <c r="AE2146" s="23"/>
      <c r="AF2146" s="23"/>
    </row>
    <row r="2147" spans="2:32" ht="14.25" x14ac:dyDescent="0.2">
      <c r="B2147" s="93"/>
      <c r="C2147" s="22"/>
      <c r="D2147" s="22"/>
      <c r="E2147" s="23"/>
      <c r="F2147" s="23"/>
      <c r="G2147" s="22"/>
      <c r="H2147" s="22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  <c r="AD2147" s="23"/>
      <c r="AE2147" s="23"/>
      <c r="AF2147" s="23"/>
    </row>
    <row r="2148" spans="2:32" ht="14.25" x14ac:dyDescent="0.2">
      <c r="B2148" s="93"/>
      <c r="C2148" s="22"/>
      <c r="D2148" s="22"/>
      <c r="E2148" s="23"/>
      <c r="F2148" s="23"/>
      <c r="G2148" s="22"/>
      <c r="H2148" s="22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  <c r="AE2148" s="23"/>
      <c r="AF2148" s="23"/>
    </row>
    <row r="2149" spans="2:32" ht="14.25" x14ac:dyDescent="0.2">
      <c r="B2149" s="93"/>
      <c r="C2149" s="22"/>
      <c r="D2149" s="22"/>
      <c r="E2149" s="23"/>
      <c r="F2149" s="23"/>
      <c r="G2149" s="22"/>
      <c r="H2149" s="22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  <c r="AD2149" s="23"/>
      <c r="AE2149" s="23"/>
      <c r="AF2149" s="23"/>
    </row>
    <row r="2150" spans="2:32" ht="14.25" x14ac:dyDescent="0.2">
      <c r="B2150" s="93"/>
      <c r="C2150" s="22"/>
      <c r="D2150" s="22"/>
      <c r="E2150" s="23"/>
      <c r="F2150" s="23"/>
      <c r="G2150" s="22"/>
      <c r="H2150" s="22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  <c r="AD2150" s="23"/>
      <c r="AE2150" s="23"/>
      <c r="AF2150" s="23"/>
    </row>
    <row r="2151" spans="2:32" ht="14.25" x14ac:dyDescent="0.2">
      <c r="B2151" s="93"/>
      <c r="C2151" s="22"/>
      <c r="D2151" s="22"/>
      <c r="E2151" s="23"/>
      <c r="F2151" s="23"/>
      <c r="G2151" s="22"/>
      <c r="H2151" s="22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  <c r="AE2151" s="23"/>
      <c r="AF2151" s="23"/>
    </row>
    <row r="2152" spans="2:32" ht="14.25" x14ac:dyDescent="0.2">
      <c r="B2152" s="93"/>
      <c r="C2152" s="22"/>
      <c r="D2152" s="22"/>
      <c r="E2152" s="23"/>
      <c r="F2152" s="23"/>
      <c r="G2152" s="22"/>
      <c r="H2152" s="22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  <c r="AD2152" s="23"/>
      <c r="AE2152" s="23"/>
      <c r="AF2152" s="23"/>
    </row>
    <row r="2153" spans="2:32" ht="14.25" x14ac:dyDescent="0.2">
      <c r="B2153" s="93"/>
      <c r="C2153" s="22"/>
      <c r="D2153" s="22"/>
      <c r="E2153" s="23"/>
      <c r="F2153" s="23"/>
      <c r="G2153" s="22"/>
      <c r="H2153" s="22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  <c r="AD2153" s="23"/>
      <c r="AE2153" s="23"/>
      <c r="AF2153" s="23"/>
    </row>
    <row r="2154" spans="2:32" ht="14.25" x14ac:dyDescent="0.2">
      <c r="B2154" s="93"/>
      <c r="C2154" s="22"/>
      <c r="D2154" s="22"/>
      <c r="E2154" s="23"/>
      <c r="F2154" s="23"/>
      <c r="G2154" s="22"/>
      <c r="H2154" s="22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  <c r="AE2154" s="23"/>
      <c r="AF2154" s="23"/>
    </row>
    <row r="2155" spans="2:32" ht="14.25" x14ac:dyDescent="0.2">
      <c r="B2155" s="93"/>
      <c r="C2155" s="22"/>
      <c r="D2155" s="22"/>
      <c r="E2155" s="23"/>
      <c r="F2155" s="23"/>
      <c r="G2155" s="22"/>
      <c r="H2155" s="22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  <c r="AD2155" s="23"/>
      <c r="AE2155" s="23"/>
      <c r="AF2155" s="23"/>
    </row>
    <row r="2156" spans="2:32" ht="14.25" x14ac:dyDescent="0.2">
      <c r="B2156" s="93"/>
      <c r="C2156" s="22"/>
      <c r="D2156" s="22"/>
      <c r="E2156" s="23"/>
      <c r="F2156" s="23"/>
      <c r="G2156" s="22"/>
      <c r="H2156" s="22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  <c r="AD2156" s="23"/>
      <c r="AE2156" s="23"/>
      <c r="AF2156" s="23"/>
    </row>
    <row r="2157" spans="2:32" ht="14.25" x14ac:dyDescent="0.2">
      <c r="B2157" s="93"/>
      <c r="C2157" s="22"/>
      <c r="D2157" s="22"/>
      <c r="E2157" s="23"/>
      <c r="F2157" s="23"/>
      <c r="G2157" s="22"/>
      <c r="H2157" s="22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  <c r="AE2157" s="23"/>
      <c r="AF2157" s="23"/>
    </row>
    <row r="2158" spans="2:32" ht="14.25" x14ac:dyDescent="0.2">
      <c r="B2158" s="93"/>
      <c r="C2158" s="22"/>
      <c r="D2158" s="22"/>
      <c r="E2158" s="23"/>
      <c r="F2158" s="23"/>
      <c r="G2158" s="22"/>
      <c r="H2158" s="22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  <c r="AD2158" s="23"/>
      <c r="AE2158" s="23"/>
      <c r="AF2158" s="23"/>
    </row>
    <row r="2159" spans="2:32" ht="14.25" x14ac:dyDescent="0.2">
      <c r="B2159" s="93"/>
      <c r="C2159" s="22"/>
      <c r="D2159" s="22"/>
      <c r="E2159" s="23"/>
      <c r="F2159" s="23"/>
      <c r="G2159" s="22"/>
      <c r="H2159" s="22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  <c r="AD2159" s="23"/>
      <c r="AE2159" s="23"/>
      <c r="AF2159" s="23"/>
    </row>
    <row r="2160" spans="2:32" ht="14.25" x14ac:dyDescent="0.2">
      <c r="B2160" s="93"/>
      <c r="C2160" s="22"/>
      <c r="D2160" s="22"/>
      <c r="E2160" s="23"/>
      <c r="F2160" s="23"/>
      <c r="G2160" s="22"/>
      <c r="H2160" s="22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  <c r="AE2160" s="23"/>
      <c r="AF2160" s="23"/>
    </row>
    <row r="2161" spans="2:32" ht="14.25" x14ac:dyDescent="0.2">
      <c r="B2161" s="93"/>
      <c r="C2161" s="22"/>
      <c r="D2161" s="22"/>
      <c r="E2161" s="23"/>
      <c r="F2161" s="23"/>
      <c r="G2161" s="22"/>
      <c r="H2161" s="22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  <c r="AD2161" s="23"/>
      <c r="AE2161" s="23"/>
      <c r="AF2161" s="23"/>
    </row>
    <row r="2162" spans="2:32" ht="14.25" x14ac:dyDescent="0.2">
      <c r="B2162" s="93"/>
      <c r="C2162" s="22"/>
      <c r="D2162" s="22"/>
      <c r="E2162" s="23"/>
      <c r="F2162" s="23"/>
      <c r="G2162" s="22"/>
      <c r="H2162" s="22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  <c r="AD2162" s="23"/>
      <c r="AE2162" s="23"/>
      <c r="AF2162" s="23"/>
    </row>
    <row r="2163" spans="2:32" ht="14.25" x14ac:dyDescent="0.2">
      <c r="B2163" s="93"/>
      <c r="C2163" s="22"/>
      <c r="D2163" s="22"/>
      <c r="E2163" s="23"/>
      <c r="F2163" s="23"/>
      <c r="G2163" s="22"/>
      <c r="H2163" s="22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  <c r="AE2163" s="23"/>
      <c r="AF2163" s="23"/>
    </row>
    <row r="2164" spans="2:32" ht="14.25" x14ac:dyDescent="0.2">
      <c r="B2164" s="93"/>
      <c r="C2164" s="22"/>
      <c r="D2164" s="22"/>
      <c r="E2164" s="23"/>
      <c r="F2164" s="23"/>
      <c r="G2164" s="22"/>
      <c r="H2164" s="22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  <c r="AD2164" s="23"/>
      <c r="AE2164" s="23"/>
      <c r="AF2164" s="23"/>
    </row>
    <row r="2165" spans="2:32" ht="14.25" x14ac:dyDescent="0.2">
      <c r="B2165" s="93"/>
      <c r="C2165" s="22"/>
      <c r="D2165" s="22"/>
      <c r="E2165" s="23"/>
      <c r="F2165" s="23"/>
      <c r="G2165" s="22"/>
      <c r="H2165" s="22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  <c r="AD2165" s="23"/>
      <c r="AE2165" s="23"/>
      <c r="AF2165" s="23"/>
    </row>
    <row r="2166" spans="2:32" ht="14.25" x14ac:dyDescent="0.2">
      <c r="B2166" s="93"/>
      <c r="C2166" s="22"/>
      <c r="D2166" s="22"/>
      <c r="E2166" s="23"/>
      <c r="F2166" s="23"/>
      <c r="G2166" s="22"/>
      <c r="H2166" s="22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  <c r="AD2166" s="23"/>
      <c r="AE2166" s="23"/>
      <c r="AF2166" s="23"/>
    </row>
    <row r="2167" spans="2:32" ht="14.25" x14ac:dyDescent="0.2">
      <c r="B2167" s="93"/>
      <c r="C2167" s="22"/>
      <c r="D2167" s="22"/>
      <c r="E2167" s="23"/>
      <c r="F2167" s="23"/>
      <c r="G2167" s="22"/>
      <c r="H2167" s="22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  <c r="AD2167" s="23"/>
      <c r="AE2167" s="23"/>
      <c r="AF2167" s="23"/>
    </row>
    <row r="2168" spans="2:32" ht="14.25" x14ac:dyDescent="0.2">
      <c r="B2168" s="93"/>
      <c r="C2168" s="22"/>
      <c r="D2168" s="22"/>
      <c r="E2168" s="23"/>
      <c r="F2168" s="23"/>
      <c r="G2168" s="22"/>
      <c r="H2168" s="22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  <c r="AD2168" s="23"/>
      <c r="AE2168" s="23"/>
      <c r="AF2168" s="23"/>
    </row>
    <row r="2169" spans="2:32" ht="14.25" x14ac:dyDescent="0.2">
      <c r="B2169" s="93"/>
      <c r="C2169" s="22"/>
      <c r="D2169" s="22"/>
      <c r="E2169" s="23"/>
      <c r="F2169" s="23"/>
      <c r="G2169" s="22"/>
      <c r="H2169" s="22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  <c r="AD2169" s="23"/>
      <c r="AE2169" s="23"/>
      <c r="AF2169" s="23"/>
    </row>
    <row r="2170" spans="2:32" ht="14.25" x14ac:dyDescent="0.2">
      <c r="B2170" s="93"/>
      <c r="C2170" s="22"/>
      <c r="D2170" s="22"/>
      <c r="E2170" s="23"/>
      <c r="F2170" s="23"/>
      <c r="G2170" s="22"/>
      <c r="H2170" s="22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  <c r="AD2170" s="23"/>
      <c r="AE2170" s="23"/>
      <c r="AF2170" s="23"/>
    </row>
    <row r="2171" spans="2:32" ht="14.25" x14ac:dyDescent="0.2">
      <c r="B2171" s="93"/>
      <c r="C2171" s="22"/>
      <c r="D2171" s="22"/>
      <c r="E2171" s="23"/>
      <c r="F2171" s="23"/>
      <c r="G2171" s="22"/>
      <c r="H2171" s="22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  <c r="AD2171" s="23"/>
      <c r="AE2171" s="23"/>
      <c r="AF2171" s="23"/>
    </row>
    <row r="2172" spans="2:32" ht="14.25" x14ac:dyDescent="0.2">
      <c r="B2172" s="93"/>
      <c r="C2172" s="22"/>
      <c r="D2172" s="22"/>
      <c r="E2172" s="23"/>
      <c r="F2172" s="23"/>
      <c r="G2172" s="22"/>
      <c r="H2172" s="22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  <c r="AD2172" s="23"/>
      <c r="AE2172" s="23"/>
      <c r="AF2172" s="23"/>
    </row>
    <row r="2173" spans="2:32" ht="14.25" x14ac:dyDescent="0.2">
      <c r="B2173" s="93"/>
      <c r="C2173" s="22"/>
      <c r="D2173" s="22"/>
      <c r="E2173" s="23"/>
      <c r="F2173" s="23"/>
      <c r="G2173" s="22"/>
      <c r="H2173" s="22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  <c r="AD2173" s="23"/>
      <c r="AE2173" s="23"/>
      <c r="AF2173" s="23"/>
    </row>
    <row r="2174" spans="2:32" ht="14.25" x14ac:dyDescent="0.2">
      <c r="B2174" s="93"/>
      <c r="C2174" s="22"/>
      <c r="D2174" s="22"/>
      <c r="E2174" s="23"/>
      <c r="F2174" s="23"/>
      <c r="G2174" s="22"/>
      <c r="H2174" s="22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  <c r="AD2174" s="23"/>
      <c r="AE2174" s="23"/>
      <c r="AF2174" s="23"/>
    </row>
    <row r="2175" spans="2:32" ht="14.25" x14ac:dyDescent="0.2">
      <c r="B2175" s="93"/>
      <c r="C2175" s="22"/>
      <c r="D2175" s="22"/>
      <c r="E2175" s="23"/>
      <c r="F2175" s="23"/>
      <c r="G2175" s="22"/>
      <c r="H2175" s="22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  <c r="AD2175" s="23"/>
      <c r="AE2175" s="23"/>
      <c r="AF2175" s="23"/>
    </row>
    <row r="2176" spans="2:32" ht="14.25" x14ac:dyDescent="0.2">
      <c r="B2176" s="93"/>
      <c r="C2176" s="22"/>
      <c r="D2176" s="22"/>
      <c r="E2176" s="23"/>
      <c r="F2176" s="23"/>
      <c r="G2176" s="22"/>
      <c r="H2176" s="22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  <c r="AD2176" s="23"/>
      <c r="AE2176" s="23"/>
      <c r="AF2176" s="23"/>
    </row>
    <row r="2177" spans="2:32" ht="14.25" x14ac:dyDescent="0.2">
      <c r="B2177" s="93"/>
      <c r="C2177" s="22"/>
      <c r="D2177" s="22"/>
      <c r="E2177" s="23"/>
      <c r="F2177" s="23"/>
      <c r="G2177" s="22"/>
      <c r="H2177" s="22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  <c r="AE2177" s="23"/>
      <c r="AF2177" s="23"/>
    </row>
    <row r="2178" spans="2:32" ht="14.25" x14ac:dyDescent="0.2">
      <c r="B2178" s="93"/>
      <c r="C2178" s="22"/>
      <c r="D2178" s="22"/>
      <c r="E2178" s="23"/>
      <c r="F2178" s="23"/>
      <c r="G2178" s="22"/>
      <c r="H2178" s="22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  <c r="AD2178" s="23"/>
      <c r="AE2178" s="23"/>
      <c r="AF2178" s="23"/>
    </row>
    <row r="2179" spans="2:32" ht="14.25" x14ac:dyDescent="0.2">
      <c r="B2179" s="93"/>
      <c r="C2179" s="22"/>
      <c r="D2179" s="22"/>
      <c r="E2179" s="23"/>
      <c r="F2179" s="23"/>
      <c r="G2179" s="22"/>
      <c r="H2179" s="22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  <c r="AD2179" s="23"/>
      <c r="AE2179" s="23"/>
      <c r="AF2179" s="23"/>
    </row>
    <row r="2180" spans="2:32" ht="14.25" x14ac:dyDescent="0.2">
      <c r="B2180" s="93"/>
      <c r="C2180" s="22"/>
      <c r="D2180" s="22"/>
      <c r="E2180" s="23"/>
      <c r="F2180" s="23"/>
      <c r="G2180" s="22"/>
      <c r="H2180" s="22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  <c r="AE2180" s="23"/>
      <c r="AF2180" s="23"/>
    </row>
    <row r="2181" spans="2:32" ht="14.25" x14ac:dyDescent="0.2">
      <c r="B2181" s="93"/>
      <c r="C2181" s="22"/>
      <c r="D2181" s="22"/>
      <c r="E2181" s="23"/>
      <c r="F2181" s="23"/>
      <c r="G2181" s="22"/>
      <c r="H2181" s="22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  <c r="AD2181" s="23"/>
      <c r="AE2181" s="23"/>
      <c r="AF2181" s="23"/>
    </row>
    <row r="2182" spans="2:32" ht="14.25" x14ac:dyDescent="0.2">
      <c r="B2182" s="93"/>
      <c r="C2182" s="22"/>
      <c r="D2182" s="22"/>
      <c r="E2182" s="23"/>
      <c r="F2182" s="23"/>
      <c r="G2182" s="22"/>
      <c r="H2182" s="22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  <c r="AD2182" s="23"/>
      <c r="AE2182" s="23"/>
      <c r="AF2182" s="23"/>
    </row>
    <row r="2183" spans="2:32" ht="14.25" x14ac:dyDescent="0.2">
      <c r="B2183" s="93"/>
      <c r="C2183" s="22"/>
      <c r="D2183" s="22"/>
      <c r="E2183" s="23"/>
      <c r="F2183" s="23"/>
      <c r="G2183" s="22"/>
      <c r="H2183" s="22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</row>
    <row r="2184" spans="2:32" ht="14.25" x14ac:dyDescent="0.2">
      <c r="B2184" s="93"/>
      <c r="C2184" s="22"/>
      <c r="D2184" s="22"/>
      <c r="E2184" s="23"/>
      <c r="F2184" s="23"/>
      <c r="G2184" s="22"/>
      <c r="H2184" s="22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  <c r="AD2184" s="23"/>
      <c r="AE2184" s="23"/>
      <c r="AF2184" s="23"/>
    </row>
    <row r="2185" spans="2:32" ht="14.25" x14ac:dyDescent="0.2">
      <c r="B2185" s="93"/>
      <c r="C2185" s="22"/>
      <c r="D2185" s="22"/>
      <c r="E2185" s="23"/>
      <c r="F2185" s="23"/>
      <c r="G2185" s="22"/>
      <c r="H2185" s="22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  <c r="AD2185" s="23"/>
      <c r="AE2185" s="23"/>
      <c r="AF2185" s="23"/>
    </row>
    <row r="2186" spans="2:32" ht="14.25" x14ac:dyDescent="0.2">
      <c r="B2186" s="93"/>
      <c r="C2186" s="22"/>
      <c r="D2186" s="22"/>
      <c r="E2186" s="23"/>
      <c r="F2186" s="23"/>
      <c r="G2186" s="22"/>
      <c r="H2186" s="22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</row>
    <row r="2187" spans="2:32" ht="14.25" x14ac:dyDescent="0.2">
      <c r="B2187" s="93"/>
      <c r="C2187" s="22"/>
      <c r="D2187" s="22"/>
      <c r="E2187" s="23"/>
      <c r="F2187" s="23"/>
      <c r="G2187" s="22"/>
      <c r="H2187" s="22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  <c r="AA2187" s="23"/>
      <c r="AB2187" s="23"/>
      <c r="AC2187" s="23"/>
      <c r="AD2187" s="23"/>
      <c r="AE2187" s="23"/>
      <c r="AF2187" s="23"/>
    </row>
    <row r="2188" spans="2:32" ht="14.25" x14ac:dyDescent="0.2">
      <c r="B2188" s="93"/>
      <c r="C2188" s="22"/>
      <c r="D2188" s="22"/>
      <c r="E2188" s="23"/>
      <c r="F2188" s="23"/>
      <c r="G2188" s="22"/>
      <c r="H2188" s="22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  <c r="AA2188" s="23"/>
      <c r="AB2188" s="23"/>
      <c r="AC2188" s="23"/>
      <c r="AD2188" s="23"/>
      <c r="AE2188" s="23"/>
      <c r="AF2188" s="23"/>
    </row>
    <row r="2189" spans="2:32" ht="14.25" x14ac:dyDescent="0.2">
      <c r="B2189" s="93"/>
      <c r="C2189" s="22"/>
      <c r="D2189" s="22"/>
      <c r="E2189" s="23"/>
      <c r="F2189" s="23"/>
      <c r="G2189" s="22"/>
      <c r="H2189" s="22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</row>
    <row r="2190" spans="2:32" ht="14.25" x14ac:dyDescent="0.2">
      <c r="B2190" s="93"/>
      <c r="C2190" s="22"/>
      <c r="D2190" s="22"/>
      <c r="E2190" s="23"/>
      <c r="F2190" s="23"/>
      <c r="G2190" s="22"/>
      <c r="H2190" s="22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  <c r="AA2190" s="23"/>
      <c r="AB2190" s="23"/>
      <c r="AC2190" s="23"/>
      <c r="AD2190" s="23"/>
      <c r="AE2190" s="23"/>
      <c r="AF2190" s="23"/>
    </row>
    <row r="2191" spans="2:32" ht="14.25" x14ac:dyDescent="0.2">
      <c r="B2191" s="93"/>
      <c r="C2191" s="22"/>
      <c r="D2191" s="22"/>
      <c r="E2191" s="23"/>
      <c r="F2191" s="23"/>
      <c r="G2191" s="22"/>
      <c r="H2191" s="22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  <c r="AA2191" s="23"/>
      <c r="AB2191" s="23"/>
      <c r="AC2191" s="23"/>
      <c r="AD2191" s="23"/>
      <c r="AE2191" s="23"/>
      <c r="AF2191" s="23"/>
    </row>
    <row r="2192" spans="2:32" ht="14.25" x14ac:dyDescent="0.2">
      <c r="B2192" s="93"/>
      <c r="C2192" s="22"/>
      <c r="D2192" s="22"/>
      <c r="E2192" s="23"/>
      <c r="F2192" s="23"/>
      <c r="G2192" s="22"/>
      <c r="H2192" s="22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  <c r="AD2192" s="23"/>
      <c r="AE2192" s="23"/>
      <c r="AF2192" s="23"/>
    </row>
    <row r="2193" spans="2:32" ht="14.25" x14ac:dyDescent="0.2">
      <c r="B2193" s="93"/>
      <c r="C2193" s="22"/>
      <c r="D2193" s="22"/>
      <c r="E2193" s="23"/>
      <c r="F2193" s="23"/>
      <c r="G2193" s="22"/>
      <c r="H2193" s="22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  <c r="AA2193" s="23"/>
      <c r="AB2193" s="23"/>
      <c r="AC2193" s="23"/>
      <c r="AD2193" s="23"/>
      <c r="AE2193" s="23"/>
      <c r="AF2193" s="23"/>
    </row>
    <row r="2194" spans="2:32" ht="14.25" x14ac:dyDescent="0.2">
      <c r="B2194" s="93"/>
      <c r="C2194" s="22"/>
      <c r="D2194" s="22"/>
      <c r="E2194" s="23"/>
      <c r="F2194" s="23"/>
      <c r="G2194" s="22"/>
      <c r="H2194" s="22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  <c r="AD2194" s="23"/>
      <c r="AE2194" s="23"/>
      <c r="AF2194" s="23"/>
    </row>
    <row r="2195" spans="2:32" ht="14.25" x14ac:dyDescent="0.2">
      <c r="B2195" s="93"/>
      <c r="C2195" s="22"/>
      <c r="D2195" s="22"/>
      <c r="E2195" s="23"/>
      <c r="F2195" s="23"/>
      <c r="G2195" s="22"/>
      <c r="H2195" s="22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  <c r="AD2195" s="23"/>
      <c r="AE2195" s="23"/>
      <c r="AF2195" s="23"/>
    </row>
    <row r="2196" spans="2:32" ht="14.25" x14ac:dyDescent="0.2">
      <c r="B2196" s="93"/>
      <c r="C2196" s="22"/>
      <c r="D2196" s="22"/>
      <c r="E2196" s="23"/>
      <c r="F2196" s="23"/>
      <c r="G2196" s="22"/>
      <c r="H2196" s="22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  <c r="AA2196" s="23"/>
      <c r="AB2196" s="23"/>
      <c r="AC2196" s="23"/>
      <c r="AD2196" s="23"/>
      <c r="AE2196" s="23"/>
      <c r="AF2196" s="23"/>
    </row>
    <row r="2197" spans="2:32" ht="14.25" x14ac:dyDescent="0.2">
      <c r="B2197" s="93"/>
      <c r="C2197" s="22"/>
      <c r="D2197" s="22"/>
      <c r="E2197" s="23"/>
      <c r="F2197" s="23"/>
      <c r="G2197" s="22"/>
      <c r="H2197" s="22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  <c r="AA2197" s="23"/>
      <c r="AB2197" s="23"/>
      <c r="AC2197" s="23"/>
      <c r="AD2197" s="23"/>
      <c r="AE2197" s="23"/>
      <c r="AF2197" s="23"/>
    </row>
    <row r="2198" spans="2:32" ht="14.25" x14ac:dyDescent="0.2">
      <c r="B2198" s="93"/>
      <c r="C2198" s="22"/>
      <c r="D2198" s="22"/>
      <c r="E2198" s="23"/>
      <c r="F2198" s="23"/>
      <c r="G2198" s="22"/>
      <c r="H2198" s="22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  <c r="AD2198" s="23"/>
      <c r="AE2198" s="23"/>
      <c r="AF2198" s="23"/>
    </row>
    <row r="2199" spans="2:32" ht="14.25" x14ac:dyDescent="0.2">
      <c r="B2199" s="93"/>
      <c r="C2199" s="22"/>
      <c r="D2199" s="22"/>
      <c r="E2199" s="23"/>
      <c r="F2199" s="23"/>
      <c r="G2199" s="22"/>
      <c r="H2199" s="22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  <c r="AA2199" s="23"/>
      <c r="AB2199" s="23"/>
      <c r="AC2199" s="23"/>
      <c r="AD2199" s="23"/>
      <c r="AE2199" s="23"/>
      <c r="AF2199" s="23"/>
    </row>
    <row r="2200" spans="2:32" ht="14.25" x14ac:dyDescent="0.2">
      <c r="B2200" s="93"/>
      <c r="C2200" s="22"/>
      <c r="D2200" s="22"/>
      <c r="E2200" s="23"/>
      <c r="F2200" s="23"/>
      <c r="G2200" s="22"/>
      <c r="H2200" s="22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  <c r="AA2200" s="23"/>
      <c r="AB2200" s="23"/>
      <c r="AC2200" s="23"/>
      <c r="AD2200" s="23"/>
      <c r="AE2200" s="23"/>
      <c r="AF2200" s="23"/>
    </row>
    <row r="2201" spans="2:32" ht="14.25" x14ac:dyDescent="0.2">
      <c r="B2201" s="93"/>
      <c r="C2201" s="22"/>
      <c r="D2201" s="22"/>
      <c r="E2201" s="23"/>
      <c r="F2201" s="23"/>
      <c r="G2201" s="22"/>
      <c r="H2201" s="22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</row>
    <row r="2202" spans="2:32" ht="14.25" x14ac:dyDescent="0.2">
      <c r="B2202" s="93"/>
      <c r="C2202" s="22"/>
      <c r="D2202" s="22"/>
      <c r="E2202" s="23"/>
      <c r="F2202" s="23"/>
      <c r="G2202" s="22"/>
      <c r="H2202" s="22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  <c r="AD2202" s="23"/>
      <c r="AE2202" s="23"/>
      <c r="AF2202" s="23"/>
    </row>
    <row r="2203" spans="2:32" ht="14.25" x14ac:dyDescent="0.2">
      <c r="B2203" s="93"/>
      <c r="C2203" s="22"/>
      <c r="D2203" s="22"/>
      <c r="E2203" s="23"/>
      <c r="F2203" s="23"/>
      <c r="G2203" s="22"/>
      <c r="H2203" s="22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  <c r="AA2203" s="23"/>
      <c r="AB2203" s="23"/>
      <c r="AC2203" s="23"/>
      <c r="AD2203" s="23"/>
      <c r="AE2203" s="23"/>
      <c r="AF2203" s="23"/>
    </row>
    <row r="2204" spans="2:32" ht="14.25" x14ac:dyDescent="0.2">
      <c r="B2204" s="93"/>
      <c r="C2204" s="22"/>
      <c r="D2204" s="22"/>
      <c r="E2204" s="23"/>
      <c r="F2204" s="23"/>
      <c r="G2204" s="22"/>
      <c r="H2204" s="22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  <c r="AD2204" s="23"/>
      <c r="AE2204" s="23"/>
      <c r="AF2204" s="23"/>
    </row>
    <row r="2205" spans="2:32" ht="14.25" x14ac:dyDescent="0.2">
      <c r="B2205" s="93"/>
      <c r="C2205" s="22"/>
      <c r="D2205" s="22"/>
      <c r="E2205" s="23"/>
      <c r="F2205" s="23"/>
      <c r="G2205" s="22"/>
      <c r="H2205" s="22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  <c r="AD2205" s="23"/>
      <c r="AE2205" s="23"/>
      <c r="AF2205" s="23"/>
    </row>
    <row r="2206" spans="2:32" ht="14.25" x14ac:dyDescent="0.2">
      <c r="B2206" s="93"/>
      <c r="C2206" s="22"/>
      <c r="D2206" s="22"/>
      <c r="E2206" s="23"/>
      <c r="F2206" s="23"/>
      <c r="G2206" s="22"/>
      <c r="H2206" s="22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  <c r="AA2206" s="23"/>
      <c r="AB2206" s="23"/>
      <c r="AC2206" s="23"/>
      <c r="AD2206" s="23"/>
      <c r="AE2206" s="23"/>
      <c r="AF2206" s="23"/>
    </row>
    <row r="2207" spans="2:32" ht="14.25" x14ac:dyDescent="0.2">
      <c r="B2207" s="93"/>
      <c r="C2207" s="22"/>
      <c r="D2207" s="22"/>
      <c r="E2207" s="23"/>
      <c r="F2207" s="23"/>
      <c r="G2207" s="22"/>
      <c r="H2207" s="22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</row>
    <row r="2208" spans="2:32" ht="14.25" x14ac:dyDescent="0.2">
      <c r="B2208" s="93"/>
      <c r="C2208" s="22"/>
      <c r="D2208" s="22"/>
      <c r="E2208" s="23"/>
      <c r="F2208" s="23"/>
      <c r="G2208" s="22"/>
      <c r="H2208" s="22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  <c r="AD2208" s="23"/>
      <c r="AE2208" s="23"/>
      <c r="AF2208" s="23"/>
    </row>
    <row r="2209" spans="2:32" ht="14.25" x14ac:dyDescent="0.2">
      <c r="B2209" s="93"/>
      <c r="C2209" s="22"/>
      <c r="D2209" s="22"/>
      <c r="E2209" s="23"/>
      <c r="F2209" s="23"/>
      <c r="G2209" s="22"/>
      <c r="H2209" s="22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  <c r="AA2209" s="23"/>
      <c r="AB2209" s="23"/>
      <c r="AC2209" s="23"/>
      <c r="AD2209" s="23"/>
      <c r="AE2209" s="23"/>
      <c r="AF2209" s="23"/>
    </row>
    <row r="2210" spans="2:32" ht="14.25" x14ac:dyDescent="0.2">
      <c r="B2210" s="93"/>
      <c r="C2210" s="22"/>
      <c r="D2210" s="22"/>
      <c r="E2210" s="23"/>
      <c r="F2210" s="23"/>
      <c r="G2210" s="22"/>
      <c r="H2210" s="22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  <c r="AD2210" s="23"/>
      <c r="AE2210" s="23"/>
      <c r="AF2210" s="23"/>
    </row>
    <row r="2211" spans="2:32" ht="14.25" x14ac:dyDescent="0.2">
      <c r="B2211" s="93"/>
      <c r="C2211" s="22"/>
      <c r="D2211" s="22"/>
      <c r="E2211" s="23"/>
      <c r="F2211" s="23"/>
      <c r="G2211" s="22"/>
      <c r="H2211" s="22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  <c r="AD2211" s="23"/>
      <c r="AE2211" s="23"/>
      <c r="AF2211" s="23"/>
    </row>
    <row r="2212" spans="2:32" ht="14.25" x14ac:dyDescent="0.2">
      <c r="B2212" s="93"/>
      <c r="C2212" s="22"/>
      <c r="D2212" s="22"/>
      <c r="E2212" s="23"/>
      <c r="F2212" s="23"/>
      <c r="G2212" s="22"/>
      <c r="H2212" s="22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  <c r="AA2212" s="23"/>
      <c r="AB2212" s="23"/>
      <c r="AC2212" s="23"/>
      <c r="AD2212" s="23"/>
      <c r="AE2212" s="23"/>
      <c r="AF2212" s="23"/>
    </row>
    <row r="2213" spans="2:32" ht="14.25" x14ac:dyDescent="0.2">
      <c r="B2213" s="93"/>
      <c r="C2213" s="22"/>
      <c r="D2213" s="22"/>
      <c r="E2213" s="23"/>
      <c r="F2213" s="23"/>
      <c r="G2213" s="22"/>
      <c r="H2213" s="22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  <c r="AD2213" s="23"/>
      <c r="AE2213" s="23"/>
      <c r="AF2213" s="23"/>
    </row>
    <row r="2214" spans="2:32" ht="14.25" x14ac:dyDescent="0.2">
      <c r="B2214" s="93"/>
      <c r="C2214" s="22"/>
      <c r="D2214" s="22"/>
      <c r="E2214" s="23"/>
      <c r="F2214" s="23"/>
      <c r="G2214" s="22"/>
      <c r="H2214" s="22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  <c r="AD2214" s="23"/>
      <c r="AE2214" s="23"/>
      <c r="AF2214" s="23"/>
    </row>
    <row r="2215" spans="2:32" ht="14.25" x14ac:dyDescent="0.2">
      <c r="B2215" s="93"/>
      <c r="C2215" s="22"/>
      <c r="D2215" s="22"/>
      <c r="E2215" s="23"/>
      <c r="F2215" s="23"/>
      <c r="G2215" s="22"/>
      <c r="H2215" s="22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  <c r="AA2215" s="23"/>
      <c r="AB2215" s="23"/>
      <c r="AC2215" s="23"/>
      <c r="AD2215" s="23"/>
      <c r="AE2215" s="23"/>
      <c r="AF2215" s="23"/>
    </row>
    <row r="2216" spans="2:32" ht="14.25" x14ac:dyDescent="0.2">
      <c r="B2216" s="93"/>
      <c r="C2216" s="22"/>
      <c r="D2216" s="22"/>
      <c r="E2216" s="23"/>
      <c r="F2216" s="23"/>
      <c r="G2216" s="22"/>
      <c r="H2216" s="22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  <c r="AD2216" s="23"/>
      <c r="AE2216" s="23"/>
      <c r="AF2216" s="23"/>
    </row>
    <row r="2217" spans="2:32" ht="14.25" x14ac:dyDescent="0.2">
      <c r="B2217" s="93"/>
      <c r="C2217" s="22"/>
      <c r="D2217" s="22"/>
      <c r="E2217" s="23"/>
      <c r="F2217" s="23"/>
      <c r="G2217" s="22"/>
      <c r="H2217" s="22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  <c r="AD2217" s="23"/>
      <c r="AE2217" s="23"/>
      <c r="AF2217" s="23"/>
    </row>
    <row r="2218" spans="2:32" ht="14.25" x14ac:dyDescent="0.2">
      <c r="B2218" s="93"/>
      <c r="C2218" s="22"/>
      <c r="D2218" s="22"/>
      <c r="E2218" s="23"/>
      <c r="F2218" s="23"/>
      <c r="G2218" s="22"/>
      <c r="H2218" s="22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  <c r="AA2218" s="23"/>
      <c r="AB2218" s="23"/>
      <c r="AC2218" s="23"/>
      <c r="AD2218" s="23"/>
      <c r="AE2218" s="23"/>
      <c r="AF2218" s="23"/>
    </row>
    <row r="2219" spans="2:32" ht="14.25" x14ac:dyDescent="0.2">
      <c r="B2219" s="93"/>
      <c r="C2219" s="22"/>
      <c r="D2219" s="22"/>
      <c r="E2219" s="23"/>
      <c r="F2219" s="23"/>
      <c r="G2219" s="22"/>
      <c r="H2219" s="22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  <c r="AD2219" s="23"/>
      <c r="AE2219" s="23"/>
      <c r="AF2219" s="23"/>
    </row>
    <row r="2220" spans="2:32" ht="14.25" x14ac:dyDescent="0.2">
      <c r="B2220" s="93"/>
      <c r="C2220" s="22"/>
      <c r="D2220" s="22"/>
      <c r="E2220" s="23"/>
      <c r="F2220" s="23"/>
      <c r="G2220" s="22"/>
      <c r="H2220" s="22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  <c r="AA2220" s="23"/>
      <c r="AB2220" s="23"/>
      <c r="AC2220" s="23"/>
      <c r="AD2220" s="23"/>
      <c r="AE2220" s="23"/>
      <c r="AF2220" s="23"/>
    </row>
    <row r="2221" spans="2:32" ht="14.25" x14ac:dyDescent="0.2">
      <c r="B2221" s="93"/>
      <c r="C2221" s="22"/>
      <c r="D2221" s="22"/>
      <c r="E2221" s="23"/>
      <c r="F2221" s="23"/>
      <c r="G2221" s="22"/>
      <c r="H2221" s="22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  <c r="AA2221" s="23"/>
      <c r="AB2221" s="23"/>
      <c r="AC2221" s="23"/>
      <c r="AD2221" s="23"/>
      <c r="AE2221" s="23"/>
      <c r="AF2221" s="23"/>
    </row>
    <row r="2222" spans="2:32" ht="14.25" x14ac:dyDescent="0.2">
      <c r="B2222" s="93"/>
      <c r="C2222" s="22"/>
      <c r="D2222" s="22"/>
      <c r="E2222" s="23"/>
      <c r="F2222" s="23"/>
      <c r="G2222" s="22"/>
      <c r="H2222" s="22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  <c r="AD2222" s="23"/>
      <c r="AE2222" s="23"/>
      <c r="AF2222" s="23"/>
    </row>
    <row r="2223" spans="2:32" ht="14.25" x14ac:dyDescent="0.2">
      <c r="B2223" s="93"/>
      <c r="C2223" s="22"/>
      <c r="D2223" s="22"/>
      <c r="E2223" s="23"/>
      <c r="F2223" s="23"/>
      <c r="G2223" s="22"/>
      <c r="H2223" s="22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  <c r="AD2223" s="23"/>
      <c r="AE2223" s="23"/>
      <c r="AF2223" s="23"/>
    </row>
    <row r="2224" spans="2:32" ht="14.25" x14ac:dyDescent="0.2">
      <c r="B2224" s="93"/>
      <c r="C2224" s="22"/>
      <c r="D2224" s="22"/>
      <c r="E2224" s="23"/>
      <c r="F2224" s="23"/>
      <c r="G2224" s="22"/>
      <c r="H2224" s="22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  <c r="AA2224" s="23"/>
      <c r="AB2224" s="23"/>
      <c r="AC2224" s="23"/>
      <c r="AD2224" s="23"/>
      <c r="AE2224" s="23"/>
      <c r="AF2224" s="23"/>
    </row>
    <row r="2225" spans="2:32" ht="14.25" x14ac:dyDescent="0.2">
      <c r="B2225" s="93"/>
      <c r="C2225" s="22"/>
      <c r="D2225" s="22"/>
      <c r="E2225" s="23"/>
      <c r="F2225" s="23"/>
      <c r="G2225" s="22"/>
      <c r="H2225" s="22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  <c r="AD2225" s="23"/>
      <c r="AE2225" s="23"/>
      <c r="AF2225" s="23"/>
    </row>
    <row r="2226" spans="2:32" ht="14.25" x14ac:dyDescent="0.2">
      <c r="B2226" s="93"/>
      <c r="C2226" s="22"/>
      <c r="D2226" s="22"/>
      <c r="E2226" s="23"/>
      <c r="F2226" s="23"/>
      <c r="G2226" s="22"/>
      <c r="H2226" s="22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  <c r="AA2226" s="23"/>
      <c r="AB2226" s="23"/>
      <c r="AC2226" s="23"/>
      <c r="AD2226" s="23"/>
      <c r="AE2226" s="23"/>
      <c r="AF2226" s="23"/>
    </row>
    <row r="2227" spans="2:32" ht="14.25" x14ac:dyDescent="0.2">
      <c r="B2227" s="93"/>
      <c r="C2227" s="22"/>
      <c r="D2227" s="22"/>
      <c r="E2227" s="23"/>
      <c r="F2227" s="23"/>
      <c r="G2227" s="22"/>
      <c r="H2227" s="22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  <c r="AA2227" s="23"/>
      <c r="AB2227" s="23"/>
      <c r="AC2227" s="23"/>
      <c r="AD2227" s="23"/>
      <c r="AE2227" s="23"/>
      <c r="AF2227" s="23"/>
    </row>
    <row r="2228" spans="2:32" ht="14.25" x14ac:dyDescent="0.2">
      <c r="B2228" s="93"/>
      <c r="C2228" s="22"/>
      <c r="D2228" s="22"/>
      <c r="E2228" s="23"/>
      <c r="F2228" s="23"/>
      <c r="G2228" s="22"/>
      <c r="H2228" s="22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  <c r="AD2228" s="23"/>
      <c r="AE2228" s="23"/>
      <c r="AF2228" s="23"/>
    </row>
    <row r="2229" spans="2:32" ht="14.25" x14ac:dyDescent="0.2">
      <c r="B2229" s="93"/>
      <c r="C2229" s="22"/>
      <c r="D2229" s="22"/>
      <c r="E2229" s="23"/>
      <c r="F2229" s="23"/>
      <c r="G2229" s="22"/>
      <c r="H2229" s="22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  <c r="AA2229" s="23"/>
      <c r="AB2229" s="23"/>
      <c r="AC2229" s="23"/>
      <c r="AD2229" s="23"/>
      <c r="AE2229" s="23"/>
      <c r="AF2229" s="23"/>
    </row>
    <row r="2230" spans="2:32" ht="14.25" x14ac:dyDescent="0.2">
      <c r="B2230" s="93"/>
      <c r="C2230" s="22"/>
      <c r="D2230" s="22"/>
      <c r="E2230" s="23"/>
      <c r="F2230" s="23"/>
      <c r="G2230" s="22"/>
      <c r="H2230" s="22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  <c r="AD2230" s="23"/>
      <c r="AE2230" s="23"/>
      <c r="AF2230" s="23"/>
    </row>
    <row r="2231" spans="2:32" ht="14.25" x14ac:dyDescent="0.2">
      <c r="B2231" s="93"/>
      <c r="C2231" s="22"/>
      <c r="D2231" s="22"/>
      <c r="E2231" s="23"/>
      <c r="F2231" s="23"/>
      <c r="G2231" s="22"/>
      <c r="H2231" s="22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</row>
    <row r="2232" spans="2:32" ht="14.25" x14ac:dyDescent="0.2">
      <c r="B2232" s="93"/>
      <c r="C2232" s="22"/>
      <c r="D2232" s="22"/>
      <c r="E2232" s="23"/>
      <c r="F2232" s="23"/>
      <c r="G2232" s="22"/>
      <c r="H2232" s="22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  <c r="AA2232" s="23"/>
      <c r="AB2232" s="23"/>
      <c r="AC2232" s="23"/>
      <c r="AD2232" s="23"/>
      <c r="AE2232" s="23"/>
      <c r="AF2232" s="23"/>
    </row>
    <row r="2233" spans="2:32" ht="14.25" x14ac:dyDescent="0.2">
      <c r="B2233" s="93"/>
      <c r="C2233" s="22"/>
      <c r="D2233" s="22"/>
      <c r="E2233" s="23"/>
      <c r="F2233" s="23"/>
      <c r="G2233" s="22"/>
      <c r="H2233" s="22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  <c r="AA2233" s="23"/>
      <c r="AB2233" s="23"/>
      <c r="AC2233" s="23"/>
      <c r="AD2233" s="23"/>
      <c r="AE2233" s="23"/>
      <c r="AF2233" s="23"/>
    </row>
    <row r="2234" spans="2:32" ht="14.25" x14ac:dyDescent="0.2">
      <c r="B2234" s="93"/>
      <c r="C2234" s="22"/>
      <c r="D2234" s="22"/>
      <c r="E2234" s="23"/>
      <c r="F2234" s="23"/>
      <c r="G2234" s="22"/>
      <c r="H2234" s="22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  <c r="AD2234" s="23"/>
      <c r="AE2234" s="23"/>
      <c r="AF2234" s="23"/>
    </row>
    <row r="2235" spans="2:32" ht="14.25" x14ac:dyDescent="0.2">
      <c r="B2235" s="93"/>
      <c r="C2235" s="22"/>
      <c r="D2235" s="22"/>
      <c r="E2235" s="23"/>
      <c r="F2235" s="23"/>
      <c r="G2235" s="22"/>
      <c r="H2235" s="22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  <c r="AA2235" s="23"/>
      <c r="AB2235" s="23"/>
      <c r="AC2235" s="23"/>
      <c r="AD2235" s="23"/>
      <c r="AE2235" s="23"/>
      <c r="AF2235" s="23"/>
    </row>
    <row r="2236" spans="2:32" ht="14.25" x14ac:dyDescent="0.2">
      <c r="B2236" s="93"/>
      <c r="C2236" s="22"/>
      <c r="D2236" s="22"/>
      <c r="E2236" s="23"/>
      <c r="F2236" s="23"/>
      <c r="G2236" s="22"/>
      <c r="H2236" s="22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  <c r="AA2236" s="23"/>
      <c r="AB2236" s="23"/>
      <c r="AC2236" s="23"/>
      <c r="AD2236" s="23"/>
      <c r="AE2236" s="23"/>
      <c r="AF2236" s="23"/>
    </row>
    <row r="2237" spans="2:32" ht="14.25" x14ac:dyDescent="0.2">
      <c r="B2237" s="93"/>
      <c r="C2237" s="22"/>
      <c r="D2237" s="22"/>
      <c r="E2237" s="23"/>
      <c r="F2237" s="23"/>
      <c r="G2237" s="22"/>
      <c r="H2237" s="22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  <c r="AD2237" s="23"/>
      <c r="AE2237" s="23"/>
      <c r="AF2237" s="23"/>
    </row>
    <row r="2238" spans="2:32" ht="14.25" x14ac:dyDescent="0.2">
      <c r="B2238" s="93"/>
      <c r="C2238" s="22"/>
      <c r="D2238" s="22"/>
      <c r="E2238" s="23"/>
      <c r="F2238" s="23"/>
      <c r="G2238" s="22"/>
      <c r="H2238" s="22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  <c r="AD2238" s="23"/>
      <c r="AE2238" s="23"/>
      <c r="AF2238" s="23"/>
    </row>
    <row r="2239" spans="2:32" ht="14.25" x14ac:dyDescent="0.2">
      <c r="B2239" s="93"/>
      <c r="C2239" s="22"/>
      <c r="D2239" s="22"/>
      <c r="E2239" s="23"/>
      <c r="F2239" s="23"/>
      <c r="G2239" s="22"/>
      <c r="H2239" s="22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  <c r="AD2239" s="23"/>
      <c r="AE2239" s="23"/>
      <c r="AF2239" s="23"/>
    </row>
    <row r="2240" spans="2:32" ht="14.25" x14ac:dyDescent="0.2">
      <c r="B2240" s="93"/>
      <c r="C2240" s="22"/>
      <c r="D2240" s="22"/>
      <c r="E2240" s="23"/>
      <c r="F2240" s="23"/>
      <c r="G2240" s="22"/>
      <c r="H2240" s="22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  <c r="AD2240" s="23"/>
      <c r="AE2240" s="23"/>
      <c r="AF2240" s="23"/>
    </row>
    <row r="2241" spans="2:32" ht="14.25" x14ac:dyDescent="0.2">
      <c r="B2241" s="93"/>
      <c r="C2241" s="22"/>
      <c r="D2241" s="22"/>
      <c r="E2241" s="23"/>
      <c r="F2241" s="23"/>
      <c r="G2241" s="22"/>
      <c r="H2241" s="22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  <c r="AA2241" s="23"/>
      <c r="AB2241" s="23"/>
      <c r="AC2241" s="23"/>
      <c r="AD2241" s="23"/>
      <c r="AE2241" s="23"/>
      <c r="AF2241" s="23"/>
    </row>
    <row r="2242" spans="2:32" ht="14.25" x14ac:dyDescent="0.2">
      <c r="B2242" s="93"/>
      <c r="C2242" s="22"/>
      <c r="D2242" s="22"/>
      <c r="E2242" s="23"/>
      <c r="F2242" s="23"/>
      <c r="G2242" s="22"/>
      <c r="H2242" s="22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  <c r="AA2242" s="23"/>
      <c r="AB2242" s="23"/>
      <c r="AC2242" s="23"/>
      <c r="AD2242" s="23"/>
      <c r="AE2242" s="23"/>
      <c r="AF2242" s="23"/>
    </row>
    <row r="2243" spans="2:32" ht="14.25" x14ac:dyDescent="0.2">
      <c r="B2243" s="93"/>
      <c r="C2243" s="22"/>
      <c r="D2243" s="22"/>
      <c r="E2243" s="23"/>
      <c r="F2243" s="23"/>
      <c r="G2243" s="22"/>
      <c r="H2243" s="22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  <c r="AD2243" s="23"/>
      <c r="AE2243" s="23"/>
      <c r="AF2243" s="23"/>
    </row>
    <row r="2244" spans="2:32" ht="14.25" x14ac:dyDescent="0.2">
      <c r="B2244" s="93"/>
      <c r="C2244" s="22"/>
      <c r="D2244" s="22"/>
      <c r="E2244" s="23"/>
      <c r="F2244" s="23"/>
      <c r="G2244" s="22"/>
      <c r="H2244" s="22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  <c r="AA2244" s="23"/>
      <c r="AB2244" s="23"/>
      <c r="AC2244" s="23"/>
      <c r="AD2244" s="23"/>
      <c r="AE2244" s="23"/>
      <c r="AF2244" s="23"/>
    </row>
    <row r="2245" spans="2:32" ht="14.25" x14ac:dyDescent="0.2">
      <c r="B2245" s="93"/>
      <c r="C2245" s="22"/>
      <c r="D2245" s="22"/>
      <c r="E2245" s="23"/>
      <c r="F2245" s="23"/>
      <c r="G2245" s="22"/>
      <c r="H2245" s="22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  <c r="AA2245" s="23"/>
      <c r="AB2245" s="23"/>
      <c r="AC2245" s="23"/>
      <c r="AD2245" s="23"/>
      <c r="AE2245" s="23"/>
      <c r="AF2245" s="23"/>
    </row>
    <row r="2246" spans="2:32" ht="14.25" x14ac:dyDescent="0.2">
      <c r="B2246" s="93"/>
      <c r="C2246" s="22"/>
      <c r="D2246" s="22"/>
      <c r="E2246" s="23"/>
      <c r="F2246" s="23"/>
      <c r="G2246" s="22"/>
      <c r="H2246" s="22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  <c r="AD2246" s="23"/>
      <c r="AE2246" s="23"/>
      <c r="AF2246" s="23"/>
    </row>
    <row r="2247" spans="2:32" ht="14.25" x14ac:dyDescent="0.2">
      <c r="B2247" s="93"/>
      <c r="C2247" s="22"/>
      <c r="D2247" s="22"/>
      <c r="E2247" s="23"/>
      <c r="F2247" s="23"/>
      <c r="G2247" s="22"/>
      <c r="H2247" s="22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  <c r="AD2247" s="23"/>
      <c r="AE2247" s="23"/>
      <c r="AF2247" s="23"/>
    </row>
    <row r="2248" spans="2:32" ht="14.25" x14ac:dyDescent="0.2">
      <c r="B2248" s="93"/>
      <c r="C2248" s="22"/>
      <c r="D2248" s="22"/>
      <c r="E2248" s="23"/>
      <c r="F2248" s="23"/>
      <c r="G2248" s="22"/>
      <c r="H2248" s="22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  <c r="AD2248" s="23"/>
      <c r="AE2248" s="23"/>
      <c r="AF2248" s="23"/>
    </row>
    <row r="2249" spans="2:32" ht="14.25" x14ac:dyDescent="0.2">
      <c r="B2249" s="93"/>
      <c r="C2249" s="22"/>
      <c r="D2249" s="22"/>
      <c r="E2249" s="23"/>
      <c r="F2249" s="23"/>
      <c r="G2249" s="22"/>
      <c r="H2249" s="22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  <c r="AD2249" s="23"/>
      <c r="AE2249" s="23"/>
      <c r="AF2249" s="23"/>
    </row>
    <row r="2250" spans="2:32" ht="14.25" x14ac:dyDescent="0.2">
      <c r="B2250" s="93"/>
      <c r="C2250" s="22"/>
      <c r="D2250" s="22"/>
      <c r="E2250" s="23"/>
      <c r="F2250" s="23"/>
      <c r="G2250" s="22"/>
      <c r="H2250" s="22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  <c r="AD2250" s="23"/>
      <c r="AE2250" s="23"/>
      <c r="AF2250" s="23"/>
    </row>
    <row r="2251" spans="2:32" ht="14.25" x14ac:dyDescent="0.2">
      <c r="B2251" s="93"/>
      <c r="C2251" s="22"/>
      <c r="D2251" s="22"/>
      <c r="E2251" s="23"/>
      <c r="F2251" s="23"/>
      <c r="G2251" s="22"/>
      <c r="H2251" s="22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  <c r="AD2251" s="23"/>
      <c r="AE2251" s="23"/>
      <c r="AF2251" s="23"/>
    </row>
    <row r="2252" spans="2:32" ht="14.25" x14ac:dyDescent="0.2">
      <c r="B2252" s="93"/>
      <c r="C2252" s="22"/>
      <c r="D2252" s="22"/>
      <c r="E2252" s="23"/>
      <c r="F2252" s="23"/>
      <c r="G2252" s="22"/>
      <c r="H2252" s="22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  <c r="AD2252" s="23"/>
      <c r="AE2252" s="23"/>
      <c r="AF2252" s="23"/>
    </row>
    <row r="2253" spans="2:32" ht="14.25" x14ac:dyDescent="0.2">
      <c r="B2253" s="93"/>
      <c r="C2253" s="22"/>
      <c r="D2253" s="22"/>
      <c r="E2253" s="23"/>
      <c r="F2253" s="23"/>
      <c r="G2253" s="22"/>
      <c r="H2253" s="22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  <c r="AD2253" s="23"/>
      <c r="AE2253" s="23"/>
      <c r="AF2253" s="23"/>
    </row>
    <row r="2254" spans="2:32" ht="14.25" x14ac:dyDescent="0.2">
      <c r="B2254" s="93"/>
      <c r="C2254" s="22"/>
      <c r="D2254" s="22"/>
      <c r="E2254" s="23"/>
      <c r="F2254" s="23"/>
      <c r="G2254" s="22"/>
      <c r="H2254" s="22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  <c r="AD2254" s="23"/>
      <c r="AE2254" s="23"/>
      <c r="AF2254" s="23"/>
    </row>
    <row r="2255" spans="2:32" ht="14.25" x14ac:dyDescent="0.2">
      <c r="B2255" s="93"/>
      <c r="C2255" s="22"/>
      <c r="D2255" s="22"/>
      <c r="E2255" s="23"/>
      <c r="F2255" s="23"/>
      <c r="G2255" s="22"/>
      <c r="H2255" s="22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  <c r="AD2255" s="23"/>
      <c r="AE2255" s="23"/>
      <c r="AF2255" s="23"/>
    </row>
    <row r="2256" spans="2:32" ht="14.25" x14ac:dyDescent="0.2">
      <c r="B2256" s="93"/>
      <c r="C2256" s="22"/>
      <c r="D2256" s="22"/>
      <c r="E2256" s="23"/>
      <c r="F2256" s="23"/>
      <c r="G2256" s="22"/>
      <c r="H2256" s="22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  <c r="AD2256" s="23"/>
      <c r="AE2256" s="23"/>
      <c r="AF2256" s="23"/>
    </row>
    <row r="2257" spans="2:32" ht="14.25" x14ac:dyDescent="0.2">
      <c r="B2257" s="93"/>
      <c r="C2257" s="22"/>
      <c r="D2257" s="22"/>
      <c r="E2257" s="23"/>
      <c r="F2257" s="23"/>
      <c r="G2257" s="22"/>
      <c r="H2257" s="22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  <c r="AD2257" s="23"/>
      <c r="AE2257" s="23"/>
      <c r="AF2257" s="23"/>
    </row>
    <row r="2258" spans="2:32" ht="14.25" x14ac:dyDescent="0.2">
      <c r="B2258" s="93"/>
      <c r="C2258" s="22"/>
      <c r="D2258" s="22"/>
      <c r="E2258" s="23"/>
      <c r="F2258" s="23"/>
      <c r="G2258" s="22"/>
      <c r="H2258" s="22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  <c r="AD2258" s="23"/>
      <c r="AE2258" s="23"/>
      <c r="AF2258" s="23"/>
    </row>
    <row r="2259" spans="2:32" ht="14.25" x14ac:dyDescent="0.2">
      <c r="B2259" s="93"/>
      <c r="C2259" s="22"/>
      <c r="D2259" s="22"/>
      <c r="E2259" s="23"/>
      <c r="F2259" s="23"/>
      <c r="G2259" s="22"/>
      <c r="H2259" s="22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  <c r="AD2259" s="23"/>
      <c r="AE2259" s="23"/>
      <c r="AF2259" s="23"/>
    </row>
    <row r="2260" spans="2:32" ht="14.25" x14ac:dyDescent="0.2">
      <c r="B2260" s="93"/>
      <c r="C2260" s="22"/>
      <c r="D2260" s="22"/>
      <c r="E2260" s="23"/>
      <c r="F2260" s="23"/>
      <c r="G2260" s="22"/>
      <c r="H2260" s="22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  <c r="AD2260" s="23"/>
      <c r="AE2260" s="23"/>
      <c r="AF2260" s="23"/>
    </row>
    <row r="2261" spans="2:32" ht="14.25" x14ac:dyDescent="0.2">
      <c r="B2261" s="93"/>
      <c r="C2261" s="22"/>
      <c r="D2261" s="22"/>
      <c r="E2261" s="23"/>
      <c r="F2261" s="23"/>
      <c r="G2261" s="22"/>
      <c r="H2261" s="22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  <c r="AA2261" s="23"/>
      <c r="AB2261" s="23"/>
      <c r="AC2261" s="23"/>
      <c r="AD2261" s="23"/>
      <c r="AE2261" s="23"/>
      <c r="AF2261" s="23"/>
    </row>
    <row r="2262" spans="2:32" ht="14.25" x14ac:dyDescent="0.2">
      <c r="B2262" s="93"/>
      <c r="C2262" s="22"/>
      <c r="D2262" s="22"/>
      <c r="E2262" s="23"/>
      <c r="F2262" s="23"/>
      <c r="G2262" s="22"/>
      <c r="H2262" s="22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  <c r="AA2262" s="23"/>
      <c r="AB2262" s="23"/>
      <c r="AC2262" s="23"/>
      <c r="AD2262" s="23"/>
      <c r="AE2262" s="23"/>
      <c r="AF2262" s="23"/>
    </row>
    <row r="2263" spans="2:32" ht="14.25" x14ac:dyDescent="0.2">
      <c r="B2263" s="93"/>
      <c r="C2263" s="22"/>
      <c r="D2263" s="22"/>
      <c r="E2263" s="23"/>
      <c r="F2263" s="23"/>
      <c r="G2263" s="22"/>
      <c r="H2263" s="22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  <c r="AD2263" s="23"/>
      <c r="AE2263" s="23"/>
      <c r="AF2263" s="23"/>
    </row>
    <row r="2264" spans="2:32" ht="14.25" x14ac:dyDescent="0.2">
      <c r="B2264" s="93"/>
      <c r="C2264" s="22"/>
      <c r="D2264" s="22"/>
      <c r="E2264" s="23"/>
      <c r="F2264" s="23"/>
      <c r="G2264" s="22"/>
      <c r="H2264" s="22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  <c r="AD2264" s="23"/>
      <c r="AE2264" s="23"/>
      <c r="AF2264" s="23"/>
    </row>
    <row r="2265" spans="2:32" ht="14.25" x14ac:dyDescent="0.2">
      <c r="B2265" s="93"/>
      <c r="C2265" s="22"/>
      <c r="D2265" s="22"/>
      <c r="E2265" s="23"/>
      <c r="F2265" s="23"/>
      <c r="G2265" s="22"/>
      <c r="H2265" s="22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  <c r="AD2265" s="23"/>
      <c r="AE2265" s="23"/>
      <c r="AF2265" s="23"/>
    </row>
    <row r="2266" spans="2:32" ht="14.25" x14ac:dyDescent="0.2">
      <c r="B2266" s="93"/>
      <c r="C2266" s="22"/>
      <c r="D2266" s="22"/>
      <c r="E2266" s="23"/>
      <c r="F2266" s="23"/>
      <c r="G2266" s="22"/>
      <c r="H2266" s="22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  <c r="AD2266" s="23"/>
      <c r="AE2266" s="23"/>
      <c r="AF2266" s="23"/>
    </row>
    <row r="2267" spans="2:32" ht="14.25" x14ac:dyDescent="0.2">
      <c r="B2267" s="93"/>
      <c r="C2267" s="22"/>
      <c r="D2267" s="22"/>
      <c r="E2267" s="23"/>
      <c r="F2267" s="23"/>
      <c r="G2267" s="22"/>
      <c r="H2267" s="22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  <c r="AD2267" s="23"/>
      <c r="AE2267" s="23"/>
      <c r="AF2267" s="23"/>
    </row>
    <row r="2268" spans="2:32" ht="14.25" x14ac:dyDescent="0.2">
      <c r="B2268" s="93"/>
      <c r="C2268" s="22"/>
      <c r="D2268" s="22"/>
      <c r="E2268" s="23"/>
      <c r="F2268" s="23"/>
      <c r="G2268" s="22"/>
      <c r="H2268" s="22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  <c r="AD2268" s="23"/>
      <c r="AE2268" s="23"/>
      <c r="AF2268" s="23"/>
    </row>
    <row r="2269" spans="2:32" ht="14.25" x14ac:dyDescent="0.2">
      <c r="B2269" s="93"/>
      <c r="C2269" s="22"/>
      <c r="D2269" s="22"/>
      <c r="E2269" s="23"/>
      <c r="F2269" s="23"/>
      <c r="G2269" s="22"/>
      <c r="H2269" s="22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  <c r="AD2269" s="23"/>
      <c r="AE2269" s="23"/>
      <c r="AF2269" s="23"/>
    </row>
    <row r="2270" spans="2:32" ht="14.25" x14ac:dyDescent="0.2">
      <c r="B2270" s="93"/>
      <c r="C2270" s="22"/>
      <c r="D2270" s="22"/>
      <c r="E2270" s="23"/>
      <c r="F2270" s="23"/>
      <c r="G2270" s="22"/>
      <c r="H2270" s="22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  <c r="AD2270" s="23"/>
      <c r="AE2270" s="23"/>
      <c r="AF2270" s="23"/>
    </row>
    <row r="2271" spans="2:32" ht="14.25" x14ac:dyDescent="0.2">
      <c r="B2271" s="93"/>
      <c r="C2271" s="22"/>
      <c r="D2271" s="22"/>
      <c r="E2271" s="23"/>
      <c r="F2271" s="23"/>
      <c r="G2271" s="22"/>
      <c r="H2271" s="22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  <c r="AD2271" s="23"/>
      <c r="AE2271" s="23"/>
      <c r="AF2271" s="23"/>
    </row>
    <row r="2272" spans="2:32" ht="14.25" x14ac:dyDescent="0.2">
      <c r="B2272" s="93"/>
      <c r="C2272" s="22"/>
      <c r="D2272" s="22"/>
      <c r="E2272" s="23"/>
      <c r="F2272" s="23"/>
      <c r="G2272" s="22"/>
      <c r="H2272" s="22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  <c r="AD2272" s="23"/>
      <c r="AE2272" s="23"/>
      <c r="AF2272" s="23"/>
    </row>
    <row r="2273" spans="2:32" ht="14.25" x14ac:dyDescent="0.2">
      <c r="B2273" s="93"/>
      <c r="C2273" s="22"/>
      <c r="D2273" s="22"/>
      <c r="E2273" s="23"/>
      <c r="F2273" s="23"/>
      <c r="G2273" s="22"/>
      <c r="H2273" s="22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  <c r="Y2273" s="23"/>
      <c r="Z2273" s="23"/>
      <c r="AA2273" s="23"/>
      <c r="AB2273" s="23"/>
      <c r="AC2273" s="23"/>
      <c r="AD2273" s="23"/>
      <c r="AE2273" s="23"/>
      <c r="AF2273" s="23"/>
    </row>
    <row r="2274" spans="2:32" ht="14.25" x14ac:dyDescent="0.2">
      <c r="B2274" s="93"/>
      <c r="C2274" s="22"/>
      <c r="D2274" s="22"/>
      <c r="E2274" s="23"/>
      <c r="F2274" s="23"/>
      <c r="G2274" s="22"/>
      <c r="H2274" s="22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23"/>
      <c r="AD2274" s="23"/>
      <c r="AE2274" s="23"/>
      <c r="AF2274" s="23"/>
    </row>
    <row r="2275" spans="2:32" ht="14.25" x14ac:dyDescent="0.2">
      <c r="B2275" s="93"/>
      <c r="C2275" s="22"/>
      <c r="D2275" s="22"/>
      <c r="E2275" s="23"/>
      <c r="F2275" s="23"/>
      <c r="G2275" s="22"/>
      <c r="H2275" s="22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  <c r="AD2275" s="23"/>
      <c r="AE2275" s="23"/>
      <c r="AF2275" s="23"/>
    </row>
    <row r="2276" spans="2:32" ht="14.25" x14ac:dyDescent="0.2">
      <c r="B2276" s="93"/>
      <c r="C2276" s="22"/>
      <c r="D2276" s="22"/>
      <c r="E2276" s="23"/>
      <c r="F2276" s="23"/>
      <c r="G2276" s="22"/>
      <c r="H2276" s="22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  <c r="AD2276" s="23"/>
      <c r="AE2276" s="23"/>
      <c r="AF2276" s="23"/>
    </row>
    <row r="2277" spans="2:32" ht="14.25" x14ac:dyDescent="0.2">
      <c r="B2277" s="93"/>
      <c r="C2277" s="22"/>
      <c r="D2277" s="22"/>
      <c r="E2277" s="23"/>
      <c r="F2277" s="23"/>
      <c r="G2277" s="22"/>
      <c r="H2277" s="22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  <c r="AD2277" s="23"/>
      <c r="AE2277" s="23"/>
      <c r="AF2277" s="23"/>
    </row>
    <row r="2278" spans="2:32" ht="14.25" x14ac:dyDescent="0.2">
      <c r="B2278" s="93"/>
      <c r="C2278" s="22"/>
      <c r="D2278" s="22"/>
      <c r="E2278" s="23"/>
      <c r="F2278" s="23"/>
      <c r="G2278" s="22"/>
      <c r="H2278" s="22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  <c r="AD2278" s="23"/>
      <c r="AE2278" s="23"/>
      <c r="AF2278" s="23"/>
    </row>
    <row r="2279" spans="2:32" ht="14.25" x14ac:dyDescent="0.2">
      <c r="B2279" s="93"/>
      <c r="C2279" s="22"/>
      <c r="D2279" s="22"/>
      <c r="E2279" s="23"/>
      <c r="F2279" s="23"/>
      <c r="G2279" s="22"/>
      <c r="H2279" s="22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  <c r="AD2279" s="23"/>
      <c r="AE2279" s="23"/>
      <c r="AF2279" s="23"/>
    </row>
    <row r="2280" spans="2:32" ht="14.25" x14ac:dyDescent="0.2">
      <c r="B2280" s="93"/>
      <c r="C2280" s="22"/>
      <c r="D2280" s="22"/>
      <c r="E2280" s="23"/>
      <c r="F2280" s="23"/>
      <c r="G2280" s="22"/>
      <c r="H2280" s="22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  <c r="AD2280" s="23"/>
      <c r="AE2280" s="23"/>
      <c r="AF2280" s="23"/>
    </row>
    <row r="2281" spans="2:32" ht="14.25" x14ac:dyDescent="0.2">
      <c r="B2281" s="93"/>
      <c r="C2281" s="22"/>
      <c r="D2281" s="22"/>
      <c r="E2281" s="23"/>
      <c r="F2281" s="23"/>
      <c r="G2281" s="22"/>
      <c r="H2281" s="22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  <c r="AD2281" s="23"/>
      <c r="AE2281" s="23"/>
      <c r="AF2281" s="23"/>
    </row>
    <row r="2282" spans="2:32" ht="14.25" x14ac:dyDescent="0.2">
      <c r="B2282" s="93"/>
      <c r="C2282" s="22"/>
      <c r="D2282" s="22"/>
      <c r="E2282" s="23"/>
      <c r="F2282" s="23"/>
      <c r="G2282" s="22"/>
      <c r="H2282" s="22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  <c r="AD2282" s="23"/>
      <c r="AE2282" s="23"/>
      <c r="AF2282" s="23"/>
    </row>
    <row r="2283" spans="2:32" ht="14.25" x14ac:dyDescent="0.2">
      <c r="B2283" s="93"/>
      <c r="C2283" s="22"/>
      <c r="D2283" s="22"/>
      <c r="E2283" s="23"/>
      <c r="F2283" s="23"/>
      <c r="G2283" s="22"/>
      <c r="H2283" s="22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  <c r="AD2283" s="23"/>
      <c r="AE2283" s="23"/>
      <c r="AF2283" s="23"/>
    </row>
    <row r="2284" spans="2:32" ht="14.25" x14ac:dyDescent="0.2">
      <c r="B2284" s="93"/>
      <c r="C2284" s="22"/>
      <c r="D2284" s="22"/>
      <c r="E2284" s="23"/>
      <c r="F2284" s="23"/>
      <c r="G2284" s="22"/>
      <c r="H2284" s="22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  <c r="AD2284" s="23"/>
      <c r="AE2284" s="23"/>
      <c r="AF2284" s="23"/>
    </row>
    <row r="2285" spans="2:32" ht="14.25" x14ac:dyDescent="0.2">
      <c r="B2285" s="93"/>
      <c r="C2285" s="22"/>
      <c r="D2285" s="22"/>
      <c r="E2285" s="23"/>
      <c r="F2285" s="23"/>
      <c r="G2285" s="22"/>
      <c r="H2285" s="22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  <c r="AD2285" s="23"/>
      <c r="AE2285" s="23"/>
      <c r="AF2285" s="23"/>
    </row>
    <row r="2286" spans="2:32" ht="14.25" x14ac:dyDescent="0.2">
      <c r="B2286" s="93"/>
      <c r="C2286" s="22"/>
      <c r="D2286" s="22"/>
      <c r="E2286" s="23"/>
      <c r="F2286" s="23"/>
      <c r="G2286" s="22"/>
      <c r="H2286" s="22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  <c r="AD2286" s="23"/>
      <c r="AE2286" s="23"/>
      <c r="AF2286" s="23"/>
    </row>
    <row r="2287" spans="2:32" ht="14.25" x14ac:dyDescent="0.2">
      <c r="B2287" s="93"/>
      <c r="C2287" s="22"/>
      <c r="D2287" s="22"/>
      <c r="E2287" s="23"/>
      <c r="F2287" s="23"/>
      <c r="G2287" s="22"/>
      <c r="H2287" s="22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  <c r="AD2287" s="23"/>
      <c r="AE2287" s="23"/>
      <c r="AF2287" s="23"/>
    </row>
    <row r="2288" spans="2:32" ht="14.25" x14ac:dyDescent="0.2">
      <c r="B2288" s="93"/>
      <c r="C2288" s="22"/>
      <c r="D2288" s="22"/>
      <c r="E2288" s="23"/>
      <c r="F2288" s="23"/>
      <c r="G2288" s="22"/>
      <c r="H2288" s="22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  <c r="AD2288" s="23"/>
      <c r="AE2288" s="23"/>
      <c r="AF2288" s="23"/>
    </row>
    <row r="2289" spans="2:32" ht="14.25" x14ac:dyDescent="0.2">
      <c r="B2289" s="93"/>
      <c r="C2289" s="22"/>
      <c r="D2289" s="22"/>
      <c r="E2289" s="23"/>
      <c r="F2289" s="23"/>
      <c r="G2289" s="22"/>
      <c r="H2289" s="22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  <c r="AD2289" s="23"/>
      <c r="AE2289" s="23"/>
      <c r="AF2289" s="23"/>
    </row>
    <row r="2290" spans="2:32" ht="14.25" x14ac:dyDescent="0.2">
      <c r="B2290" s="93"/>
      <c r="C2290" s="22"/>
      <c r="D2290" s="22"/>
      <c r="E2290" s="23"/>
      <c r="F2290" s="23"/>
      <c r="G2290" s="22"/>
      <c r="H2290" s="22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  <c r="AD2290" s="23"/>
      <c r="AE2290" s="23"/>
      <c r="AF2290" s="23"/>
    </row>
    <row r="2291" spans="2:32" ht="14.25" x14ac:dyDescent="0.2">
      <c r="B2291" s="93"/>
      <c r="C2291" s="22"/>
      <c r="D2291" s="22"/>
      <c r="E2291" s="23"/>
      <c r="F2291" s="23"/>
      <c r="G2291" s="22"/>
      <c r="H2291" s="22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  <c r="AD2291" s="23"/>
      <c r="AE2291" s="23"/>
      <c r="AF2291" s="23"/>
    </row>
    <row r="2292" spans="2:32" ht="14.25" x14ac:dyDescent="0.2">
      <c r="B2292" s="93"/>
      <c r="C2292" s="22"/>
      <c r="D2292" s="22"/>
      <c r="E2292" s="23"/>
      <c r="F2292" s="23"/>
      <c r="G2292" s="22"/>
      <c r="H2292" s="22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  <c r="AA2292" s="23"/>
      <c r="AB2292" s="23"/>
      <c r="AC2292" s="23"/>
      <c r="AD2292" s="23"/>
      <c r="AE2292" s="23"/>
      <c r="AF2292" s="23"/>
    </row>
    <row r="2293" spans="2:32" ht="14.25" x14ac:dyDescent="0.2">
      <c r="B2293" s="93"/>
      <c r="C2293" s="22"/>
      <c r="D2293" s="22"/>
      <c r="E2293" s="23"/>
      <c r="F2293" s="23"/>
      <c r="G2293" s="22"/>
      <c r="H2293" s="22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  <c r="AD2293" s="23"/>
      <c r="AE2293" s="23"/>
      <c r="AF2293" s="23"/>
    </row>
    <row r="2294" spans="2:32" ht="14.25" x14ac:dyDescent="0.2">
      <c r="B2294" s="93"/>
      <c r="C2294" s="22"/>
      <c r="D2294" s="22"/>
      <c r="E2294" s="23"/>
      <c r="F2294" s="23"/>
      <c r="G2294" s="22"/>
      <c r="H2294" s="22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  <c r="AA2294" s="23"/>
      <c r="AB2294" s="23"/>
      <c r="AC2294" s="23"/>
      <c r="AD2294" s="23"/>
      <c r="AE2294" s="23"/>
      <c r="AF2294" s="23"/>
    </row>
    <row r="2295" spans="2:32" ht="14.25" x14ac:dyDescent="0.2">
      <c r="B2295" s="93"/>
      <c r="C2295" s="22"/>
      <c r="D2295" s="22"/>
      <c r="E2295" s="23"/>
      <c r="F2295" s="23"/>
      <c r="G2295" s="22"/>
      <c r="H2295" s="22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  <c r="AA2295" s="23"/>
      <c r="AB2295" s="23"/>
      <c r="AC2295" s="23"/>
      <c r="AD2295" s="23"/>
      <c r="AE2295" s="23"/>
      <c r="AF2295" s="23"/>
    </row>
    <row r="2296" spans="2:32" ht="14.25" x14ac:dyDescent="0.2">
      <c r="B2296" s="93"/>
      <c r="C2296" s="22"/>
      <c r="D2296" s="22"/>
      <c r="E2296" s="23"/>
      <c r="F2296" s="23"/>
      <c r="G2296" s="22"/>
      <c r="H2296" s="22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  <c r="AD2296" s="23"/>
      <c r="AE2296" s="23"/>
      <c r="AF2296" s="23"/>
    </row>
    <row r="2297" spans="2:32" ht="14.25" x14ac:dyDescent="0.2">
      <c r="B2297" s="93"/>
      <c r="C2297" s="22"/>
      <c r="D2297" s="22"/>
      <c r="E2297" s="23"/>
      <c r="F2297" s="23"/>
      <c r="G2297" s="22"/>
      <c r="H2297" s="22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  <c r="AA2297" s="23"/>
      <c r="AB2297" s="23"/>
      <c r="AC2297" s="23"/>
      <c r="AD2297" s="23"/>
      <c r="AE2297" s="23"/>
      <c r="AF2297" s="23"/>
    </row>
    <row r="2298" spans="2:32" ht="14.25" x14ac:dyDescent="0.2">
      <c r="B2298" s="93"/>
      <c r="C2298" s="22"/>
      <c r="D2298" s="22"/>
      <c r="E2298" s="23"/>
      <c r="F2298" s="23"/>
      <c r="G2298" s="22"/>
      <c r="H2298" s="22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  <c r="AA2298" s="23"/>
      <c r="AB2298" s="23"/>
      <c r="AC2298" s="23"/>
      <c r="AD2298" s="23"/>
      <c r="AE2298" s="23"/>
      <c r="AF2298" s="23"/>
    </row>
    <row r="2299" spans="2:32" ht="14.25" x14ac:dyDescent="0.2">
      <c r="B2299" s="93"/>
      <c r="C2299" s="22"/>
      <c r="D2299" s="22"/>
      <c r="E2299" s="23"/>
      <c r="F2299" s="23"/>
      <c r="G2299" s="22"/>
      <c r="H2299" s="22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  <c r="AD2299" s="23"/>
      <c r="AE2299" s="23"/>
      <c r="AF2299" s="23"/>
    </row>
    <row r="2300" spans="2:32" ht="14.25" x14ac:dyDescent="0.2">
      <c r="B2300" s="93"/>
      <c r="C2300" s="22"/>
      <c r="D2300" s="22"/>
      <c r="E2300" s="23"/>
      <c r="F2300" s="23"/>
      <c r="G2300" s="22"/>
      <c r="H2300" s="22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  <c r="AA2300" s="23"/>
      <c r="AB2300" s="23"/>
      <c r="AC2300" s="23"/>
      <c r="AD2300" s="23"/>
      <c r="AE2300" s="23"/>
      <c r="AF2300" s="23"/>
    </row>
    <row r="2301" spans="2:32" ht="14.25" x14ac:dyDescent="0.2">
      <c r="B2301" s="93"/>
      <c r="C2301" s="22"/>
      <c r="D2301" s="22"/>
      <c r="E2301" s="23"/>
      <c r="F2301" s="23"/>
      <c r="G2301" s="22"/>
      <c r="H2301" s="22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  <c r="AA2301" s="23"/>
      <c r="AB2301" s="23"/>
      <c r="AC2301" s="23"/>
      <c r="AD2301" s="23"/>
      <c r="AE2301" s="23"/>
      <c r="AF2301" s="23"/>
    </row>
    <row r="2302" spans="2:32" ht="14.25" x14ac:dyDescent="0.2">
      <c r="B2302" s="93"/>
      <c r="C2302" s="22"/>
      <c r="D2302" s="22"/>
      <c r="E2302" s="23"/>
      <c r="F2302" s="23"/>
      <c r="G2302" s="22"/>
      <c r="H2302" s="22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  <c r="AD2302" s="23"/>
      <c r="AE2302" s="23"/>
      <c r="AF2302" s="23"/>
    </row>
    <row r="2303" spans="2:32" ht="14.25" x14ac:dyDescent="0.2">
      <c r="B2303" s="93"/>
      <c r="C2303" s="22"/>
      <c r="D2303" s="22"/>
      <c r="E2303" s="23"/>
      <c r="F2303" s="23"/>
      <c r="G2303" s="22"/>
      <c r="H2303" s="22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  <c r="AA2303" s="23"/>
      <c r="AB2303" s="23"/>
      <c r="AC2303" s="23"/>
      <c r="AD2303" s="23"/>
      <c r="AE2303" s="23"/>
      <c r="AF2303" s="23"/>
    </row>
    <row r="2304" spans="2:32" ht="14.25" x14ac:dyDescent="0.2">
      <c r="B2304" s="93"/>
      <c r="C2304" s="22"/>
      <c r="D2304" s="22"/>
      <c r="E2304" s="23"/>
      <c r="F2304" s="23"/>
      <c r="G2304" s="22"/>
      <c r="H2304" s="22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  <c r="Y2304" s="23"/>
      <c r="Z2304" s="23"/>
      <c r="AA2304" s="23"/>
      <c r="AB2304" s="23"/>
      <c r="AC2304" s="23"/>
      <c r="AD2304" s="23"/>
      <c r="AE2304" s="23"/>
      <c r="AF2304" s="23"/>
    </row>
    <row r="2305" spans="2:32" ht="14.25" x14ac:dyDescent="0.2">
      <c r="B2305" s="93"/>
      <c r="C2305" s="22"/>
      <c r="D2305" s="22"/>
      <c r="E2305" s="23"/>
      <c r="F2305" s="23"/>
      <c r="G2305" s="22"/>
      <c r="H2305" s="22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  <c r="AD2305" s="23"/>
      <c r="AE2305" s="23"/>
      <c r="AF2305" s="23"/>
    </row>
    <row r="2306" spans="2:32" ht="14.25" x14ac:dyDescent="0.2">
      <c r="B2306" s="93"/>
      <c r="C2306" s="22"/>
      <c r="D2306" s="22"/>
      <c r="E2306" s="23"/>
      <c r="F2306" s="23"/>
      <c r="G2306" s="22"/>
      <c r="H2306" s="22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  <c r="AA2306" s="23"/>
      <c r="AB2306" s="23"/>
      <c r="AC2306" s="23"/>
      <c r="AD2306" s="23"/>
      <c r="AE2306" s="23"/>
      <c r="AF2306" s="23"/>
    </row>
    <row r="2307" spans="2:32" ht="14.25" x14ac:dyDescent="0.2">
      <c r="B2307" s="93"/>
      <c r="C2307" s="22"/>
      <c r="D2307" s="22"/>
      <c r="E2307" s="23"/>
      <c r="F2307" s="23"/>
      <c r="G2307" s="22"/>
      <c r="H2307" s="22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  <c r="AA2307" s="23"/>
      <c r="AB2307" s="23"/>
      <c r="AC2307" s="23"/>
      <c r="AD2307" s="23"/>
      <c r="AE2307" s="23"/>
      <c r="AF2307" s="23"/>
    </row>
    <row r="2308" spans="2:32" ht="14.25" x14ac:dyDescent="0.2">
      <c r="B2308" s="93"/>
      <c r="C2308" s="22"/>
      <c r="D2308" s="22"/>
      <c r="E2308" s="23"/>
      <c r="F2308" s="23"/>
      <c r="G2308" s="22"/>
      <c r="H2308" s="22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  <c r="AD2308" s="23"/>
      <c r="AE2308" s="23"/>
      <c r="AF2308" s="23"/>
    </row>
    <row r="2309" spans="2:32" ht="14.25" x14ac:dyDescent="0.2">
      <c r="B2309" s="93"/>
      <c r="C2309" s="22"/>
      <c r="D2309" s="22"/>
      <c r="E2309" s="23"/>
      <c r="F2309" s="23"/>
      <c r="G2309" s="22"/>
      <c r="H2309" s="22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  <c r="AA2309" s="23"/>
      <c r="AB2309" s="23"/>
      <c r="AC2309" s="23"/>
      <c r="AD2309" s="23"/>
      <c r="AE2309" s="23"/>
      <c r="AF2309" s="23"/>
    </row>
    <row r="2310" spans="2:32" ht="14.25" x14ac:dyDescent="0.2">
      <c r="B2310" s="93"/>
      <c r="C2310" s="22"/>
      <c r="D2310" s="22"/>
      <c r="E2310" s="23"/>
      <c r="F2310" s="23"/>
      <c r="G2310" s="22"/>
      <c r="H2310" s="22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  <c r="AA2310" s="23"/>
      <c r="AB2310" s="23"/>
      <c r="AC2310" s="23"/>
      <c r="AD2310" s="23"/>
      <c r="AE2310" s="23"/>
      <c r="AF2310" s="23"/>
    </row>
    <row r="2311" spans="2:32" ht="14.25" x14ac:dyDescent="0.2">
      <c r="B2311" s="93"/>
      <c r="C2311" s="22"/>
      <c r="D2311" s="22"/>
      <c r="E2311" s="23"/>
      <c r="F2311" s="23"/>
      <c r="G2311" s="22"/>
      <c r="H2311" s="22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  <c r="AD2311" s="23"/>
      <c r="AE2311" s="23"/>
      <c r="AF2311" s="23"/>
    </row>
    <row r="2312" spans="2:32" ht="14.25" x14ac:dyDescent="0.2">
      <c r="B2312" s="93"/>
      <c r="C2312" s="22"/>
      <c r="D2312" s="22"/>
      <c r="E2312" s="23"/>
      <c r="F2312" s="23"/>
      <c r="G2312" s="22"/>
      <c r="H2312" s="22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  <c r="AA2312" s="23"/>
      <c r="AB2312" s="23"/>
      <c r="AC2312" s="23"/>
      <c r="AD2312" s="23"/>
      <c r="AE2312" s="23"/>
      <c r="AF2312" s="23"/>
    </row>
    <row r="2313" spans="2:32" ht="14.25" x14ac:dyDescent="0.2">
      <c r="B2313" s="93"/>
      <c r="C2313" s="22"/>
      <c r="D2313" s="22"/>
      <c r="E2313" s="23"/>
      <c r="F2313" s="23"/>
      <c r="G2313" s="22"/>
      <c r="H2313" s="22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  <c r="AA2313" s="23"/>
      <c r="AB2313" s="23"/>
      <c r="AC2313" s="23"/>
      <c r="AD2313" s="23"/>
      <c r="AE2313" s="23"/>
      <c r="AF2313" s="23"/>
    </row>
    <row r="2314" spans="2:32" ht="14.25" x14ac:dyDescent="0.2">
      <c r="B2314" s="93"/>
      <c r="C2314" s="22"/>
      <c r="D2314" s="22"/>
      <c r="E2314" s="23"/>
      <c r="F2314" s="23"/>
      <c r="G2314" s="22"/>
      <c r="H2314" s="22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  <c r="AD2314" s="23"/>
      <c r="AE2314" s="23"/>
      <c r="AF2314" s="23"/>
    </row>
    <row r="2315" spans="2:32" ht="14.25" x14ac:dyDescent="0.2">
      <c r="B2315" s="93"/>
      <c r="C2315" s="22"/>
      <c r="D2315" s="22"/>
      <c r="E2315" s="23"/>
      <c r="F2315" s="23"/>
      <c r="G2315" s="22"/>
      <c r="H2315" s="22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  <c r="AA2315" s="23"/>
      <c r="AB2315" s="23"/>
      <c r="AC2315" s="23"/>
      <c r="AD2315" s="23"/>
      <c r="AE2315" s="23"/>
      <c r="AF2315" s="23"/>
    </row>
    <row r="2316" spans="2:32" ht="14.25" x14ac:dyDescent="0.2">
      <c r="B2316" s="93"/>
      <c r="C2316" s="22"/>
      <c r="D2316" s="22"/>
      <c r="E2316" s="23"/>
      <c r="F2316" s="23"/>
      <c r="G2316" s="22"/>
      <c r="H2316" s="22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  <c r="AA2316" s="23"/>
      <c r="AB2316" s="23"/>
      <c r="AC2316" s="23"/>
      <c r="AD2316" s="23"/>
      <c r="AE2316" s="23"/>
      <c r="AF2316" s="23"/>
    </row>
    <row r="2317" spans="2:32" ht="14.25" x14ac:dyDescent="0.2">
      <c r="B2317" s="93"/>
      <c r="C2317" s="22"/>
      <c r="D2317" s="22"/>
      <c r="E2317" s="23"/>
      <c r="F2317" s="23"/>
      <c r="G2317" s="22"/>
      <c r="H2317" s="22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  <c r="AD2317" s="23"/>
      <c r="AE2317" s="23"/>
      <c r="AF2317" s="23"/>
    </row>
    <row r="2318" spans="2:32" ht="14.25" x14ac:dyDescent="0.2">
      <c r="B2318" s="93"/>
      <c r="C2318" s="22"/>
      <c r="D2318" s="22"/>
      <c r="E2318" s="23"/>
      <c r="F2318" s="23"/>
      <c r="G2318" s="22"/>
      <c r="H2318" s="22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  <c r="AA2318" s="23"/>
      <c r="AB2318" s="23"/>
      <c r="AC2318" s="23"/>
      <c r="AD2318" s="23"/>
      <c r="AE2318" s="23"/>
      <c r="AF2318" s="23"/>
    </row>
    <row r="2319" spans="2:32" ht="14.25" x14ac:dyDescent="0.2">
      <c r="B2319" s="93"/>
      <c r="C2319" s="22"/>
      <c r="D2319" s="22"/>
      <c r="E2319" s="23"/>
      <c r="F2319" s="23"/>
      <c r="G2319" s="22"/>
      <c r="H2319" s="22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  <c r="AA2319" s="23"/>
      <c r="AB2319" s="23"/>
      <c r="AC2319" s="23"/>
      <c r="AD2319" s="23"/>
      <c r="AE2319" s="23"/>
      <c r="AF2319" s="23"/>
    </row>
    <row r="2320" spans="2:32" ht="14.25" x14ac:dyDescent="0.2">
      <c r="B2320" s="93"/>
      <c r="C2320" s="22"/>
      <c r="D2320" s="22"/>
      <c r="E2320" s="23"/>
      <c r="F2320" s="23"/>
      <c r="G2320" s="22"/>
      <c r="H2320" s="22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  <c r="AD2320" s="23"/>
      <c r="AE2320" s="23"/>
      <c r="AF2320" s="23"/>
    </row>
    <row r="2321" spans="2:32" ht="14.25" x14ac:dyDescent="0.2">
      <c r="B2321" s="93"/>
      <c r="C2321" s="22"/>
      <c r="D2321" s="22"/>
      <c r="E2321" s="23"/>
      <c r="F2321" s="23"/>
      <c r="G2321" s="22"/>
      <c r="H2321" s="22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  <c r="AA2321" s="23"/>
      <c r="AB2321" s="23"/>
      <c r="AC2321" s="23"/>
      <c r="AD2321" s="23"/>
      <c r="AE2321" s="23"/>
      <c r="AF2321" s="23"/>
    </row>
    <row r="2322" spans="2:32" ht="14.25" x14ac:dyDescent="0.2">
      <c r="B2322" s="93"/>
      <c r="C2322" s="22"/>
      <c r="D2322" s="22"/>
      <c r="E2322" s="23"/>
      <c r="F2322" s="23"/>
      <c r="G2322" s="22"/>
      <c r="H2322" s="22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  <c r="AA2322" s="23"/>
      <c r="AB2322" s="23"/>
      <c r="AC2322" s="23"/>
      <c r="AD2322" s="23"/>
      <c r="AE2322" s="23"/>
      <c r="AF2322" s="23"/>
    </row>
    <row r="2323" spans="2:32" ht="14.25" x14ac:dyDescent="0.2">
      <c r="B2323" s="93"/>
      <c r="C2323" s="22"/>
      <c r="D2323" s="22"/>
      <c r="E2323" s="23"/>
      <c r="F2323" s="23"/>
      <c r="G2323" s="22"/>
      <c r="H2323" s="22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  <c r="AD2323" s="23"/>
      <c r="AE2323" s="23"/>
      <c r="AF2323" s="23"/>
    </row>
    <row r="2324" spans="2:32" ht="14.25" x14ac:dyDescent="0.2">
      <c r="B2324" s="93"/>
      <c r="C2324" s="22"/>
      <c r="D2324" s="22"/>
      <c r="E2324" s="23"/>
      <c r="F2324" s="23"/>
      <c r="G2324" s="22"/>
      <c r="H2324" s="22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  <c r="AD2324" s="23"/>
      <c r="AE2324" s="23"/>
      <c r="AF2324" s="23"/>
    </row>
    <row r="2325" spans="2:32" ht="14.25" x14ac:dyDescent="0.2">
      <c r="B2325" s="93"/>
      <c r="C2325" s="22"/>
      <c r="D2325" s="22"/>
      <c r="E2325" s="23"/>
      <c r="F2325" s="23"/>
      <c r="G2325" s="22"/>
      <c r="H2325" s="22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  <c r="AA2325" s="23"/>
      <c r="AB2325" s="23"/>
      <c r="AC2325" s="23"/>
      <c r="AD2325" s="23"/>
      <c r="AE2325" s="23"/>
      <c r="AF2325" s="23"/>
    </row>
    <row r="2326" spans="2:32" ht="14.25" x14ac:dyDescent="0.2">
      <c r="B2326" s="93"/>
      <c r="C2326" s="22"/>
      <c r="D2326" s="22"/>
      <c r="E2326" s="23"/>
      <c r="F2326" s="23"/>
      <c r="G2326" s="22"/>
      <c r="H2326" s="22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  <c r="AD2326" s="23"/>
      <c r="AE2326" s="23"/>
      <c r="AF2326" s="23"/>
    </row>
    <row r="2327" spans="2:32" ht="14.25" x14ac:dyDescent="0.2">
      <c r="B2327" s="93"/>
      <c r="C2327" s="22"/>
      <c r="D2327" s="22"/>
      <c r="E2327" s="23"/>
      <c r="F2327" s="23"/>
      <c r="G2327" s="22"/>
      <c r="H2327" s="22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  <c r="AA2327" s="23"/>
      <c r="AB2327" s="23"/>
      <c r="AC2327" s="23"/>
      <c r="AD2327" s="23"/>
      <c r="AE2327" s="23"/>
      <c r="AF2327" s="23"/>
    </row>
    <row r="2328" spans="2:32" ht="14.25" x14ac:dyDescent="0.2">
      <c r="B2328" s="93"/>
      <c r="C2328" s="22"/>
      <c r="D2328" s="22"/>
      <c r="E2328" s="23"/>
      <c r="F2328" s="23"/>
      <c r="G2328" s="22"/>
      <c r="H2328" s="22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  <c r="AA2328" s="23"/>
      <c r="AB2328" s="23"/>
      <c r="AC2328" s="23"/>
      <c r="AD2328" s="23"/>
      <c r="AE2328" s="23"/>
      <c r="AF2328" s="23"/>
    </row>
    <row r="2329" spans="2:32" ht="14.25" x14ac:dyDescent="0.2">
      <c r="B2329" s="93"/>
      <c r="C2329" s="22"/>
      <c r="D2329" s="22"/>
      <c r="E2329" s="23"/>
      <c r="F2329" s="23"/>
      <c r="G2329" s="22"/>
      <c r="H2329" s="22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  <c r="AD2329" s="23"/>
      <c r="AE2329" s="23"/>
      <c r="AF2329" s="23"/>
    </row>
    <row r="2330" spans="2:32" ht="14.25" x14ac:dyDescent="0.2">
      <c r="B2330" s="93"/>
      <c r="C2330" s="22"/>
      <c r="D2330" s="22"/>
      <c r="E2330" s="23"/>
      <c r="F2330" s="23"/>
      <c r="G2330" s="22"/>
      <c r="H2330" s="22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  <c r="AA2330" s="23"/>
      <c r="AB2330" s="23"/>
      <c r="AC2330" s="23"/>
      <c r="AD2330" s="23"/>
      <c r="AE2330" s="23"/>
      <c r="AF2330" s="23"/>
    </row>
    <row r="2331" spans="2:32" ht="14.25" x14ac:dyDescent="0.2">
      <c r="B2331" s="93"/>
      <c r="C2331" s="22"/>
      <c r="D2331" s="22"/>
      <c r="E2331" s="23"/>
      <c r="F2331" s="23"/>
      <c r="G2331" s="22"/>
      <c r="H2331" s="22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  <c r="AA2331" s="23"/>
      <c r="AB2331" s="23"/>
      <c r="AC2331" s="23"/>
      <c r="AD2331" s="23"/>
      <c r="AE2331" s="23"/>
      <c r="AF2331" s="23"/>
    </row>
    <row r="2332" spans="2:32" ht="14.25" x14ac:dyDescent="0.2">
      <c r="B2332" s="93"/>
      <c r="C2332" s="22"/>
      <c r="D2332" s="22"/>
      <c r="E2332" s="23"/>
      <c r="F2332" s="23"/>
      <c r="G2332" s="22"/>
      <c r="H2332" s="22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  <c r="AD2332" s="23"/>
      <c r="AE2332" s="23"/>
      <c r="AF2332" s="23"/>
    </row>
    <row r="2333" spans="2:32" ht="14.25" x14ac:dyDescent="0.2">
      <c r="B2333" s="93"/>
      <c r="C2333" s="22"/>
      <c r="D2333" s="22"/>
      <c r="E2333" s="23"/>
      <c r="F2333" s="23"/>
      <c r="G2333" s="22"/>
      <c r="H2333" s="22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  <c r="AA2333" s="23"/>
      <c r="AB2333" s="23"/>
      <c r="AC2333" s="23"/>
      <c r="AD2333" s="23"/>
      <c r="AE2333" s="23"/>
      <c r="AF2333" s="23"/>
    </row>
    <row r="2334" spans="2:32" ht="14.25" x14ac:dyDescent="0.2">
      <c r="B2334" s="93"/>
      <c r="C2334" s="22"/>
      <c r="D2334" s="22"/>
      <c r="E2334" s="23"/>
      <c r="F2334" s="23"/>
      <c r="G2334" s="22"/>
      <c r="H2334" s="22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  <c r="AA2334" s="23"/>
      <c r="AB2334" s="23"/>
      <c r="AC2334" s="23"/>
      <c r="AD2334" s="23"/>
      <c r="AE2334" s="23"/>
      <c r="AF2334" s="23"/>
    </row>
    <row r="2335" spans="2:32" ht="14.25" x14ac:dyDescent="0.2">
      <c r="B2335" s="93"/>
      <c r="C2335" s="22"/>
      <c r="D2335" s="22"/>
      <c r="E2335" s="23"/>
      <c r="F2335" s="23"/>
      <c r="G2335" s="22"/>
      <c r="H2335" s="22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  <c r="AD2335" s="23"/>
      <c r="AE2335" s="23"/>
      <c r="AF2335" s="23"/>
    </row>
    <row r="2336" spans="2:32" ht="14.25" x14ac:dyDescent="0.2">
      <c r="B2336" s="93"/>
      <c r="C2336" s="22"/>
      <c r="D2336" s="22"/>
      <c r="E2336" s="23"/>
      <c r="F2336" s="23"/>
      <c r="G2336" s="22"/>
      <c r="H2336" s="22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  <c r="AD2336" s="23"/>
      <c r="AE2336" s="23"/>
      <c r="AF2336" s="23"/>
    </row>
    <row r="2337" spans="2:32" ht="14.25" x14ac:dyDescent="0.2">
      <c r="B2337" s="93"/>
      <c r="C2337" s="22"/>
      <c r="D2337" s="22"/>
      <c r="E2337" s="23"/>
      <c r="F2337" s="23"/>
      <c r="G2337" s="22"/>
      <c r="H2337" s="22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  <c r="AD2337" s="23"/>
      <c r="AE2337" s="23"/>
      <c r="AF2337" s="23"/>
    </row>
    <row r="2338" spans="2:32" ht="14.25" x14ac:dyDescent="0.2">
      <c r="B2338" s="93"/>
      <c r="C2338" s="22"/>
      <c r="D2338" s="22"/>
      <c r="E2338" s="23"/>
      <c r="F2338" s="23"/>
      <c r="G2338" s="22"/>
      <c r="H2338" s="22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  <c r="AD2338" s="23"/>
      <c r="AE2338" s="23"/>
      <c r="AF2338" s="23"/>
    </row>
    <row r="2339" spans="2:32" ht="14.25" x14ac:dyDescent="0.2">
      <c r="B2339" s="93"/>
      <c r="C2339" s="22"/>
      <c r="D2339" s="22"/>
      <c r="E2339" s="23"/>
      <c r="F2339" s="23"/>
      <c r="G2339" s="22"/>
      <c r="H2339" s="22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  <c r="AA2339" s="23"/>
      <c r="AB2339" s="23"/>
      <c r="AC2339" s="23"/>
      <c r="AD2339" s="23"/>
      <c r="AE2339" s="23"/>
      <c r="AF2339" s="23"/>
    </row>
    <row r="2340" spans="2:32" ht="14.25" x14ac:dyDescent="0.2">
      <c r="B2340" s="93"/>
      <c r="C2340" s="22"/>
      <c r="D2340" s="22"/>
      <c r="E2340" s="23"/>
      <c r="F2340" s="23"/>
      <c r="G2340" s="22"/>
      <c r="H2340" s="22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  <c r="AA2340" s="23"/>
      <c r="AB2340" s="23"/>
      <c r="AC2340" s="23"/>
      <c r="AD2340" s="23"/>
      <c r="AE2340" s="23"/>
      <c r="AF2340" s="23"/>
    </row>
    <row r="2341" spans="2:32" ht="14.25" x14ac:dyDescent="0.2">
      <c r="B2341" s="93"/>
      <c r="C2341" s="22"/>
      <c r="D2341" s="22"/>
      <c r="E2341" s="23"/>
      <c r="F2341" s="23"/>
      <c r="G2341" s="22"/>
      <c r="H2341" s="22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  <c r="AD2341" s="23"/>
      <c r="AE2341" s="23"/>
      <c r="AF2341" s="23"/>
    </row>
    <row r="2342" spans="2:32" ht="14.25" x14ac:dyDescent="0.2">
      <c r="B2342" s="93"/>
      <c r="C2342" s="22"/>
      <c r="D2342" s="22"/>
      <c r="E2342" s="23"/>
      <c r="F2342" s="23"/>
      <c r="G2342" s="22"/>
      <c r="H2342" s="22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  <c r="AA2342" s="23"/>
      <c r="AB2342" s="23"/>
      <c r="AC2342" s="23"/>
      <c r="AD2342" s="23"/>
      <c r="AE2342" s="23"/>
      <c r="AF2342" s="23"/>
    </row>
    <row r="2343" spans="2:32" ht="14.25" x14ac:dyDescent="0.2">
      <c r="B2343" s="93"/>
      <c r="C2343" s="22"/>
      <c r="D2343" s="22"/>
      <c r="E2343" s="23"/>
      <c r="F2343" s="23"/>
      <c r="G2343" s="22"/>
      <c r="H2343" s="22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  <c r="AA2343" s="23"/>
      <c r="AB2343" s="23"/>
      <c r="AC2343" s="23"/>
      <c r="AD2343" s="23"/>
      <c r="AE2343" s="23"/>
      <c r="AF2343" s="23"/>
    </row>
    <row r="2344" spans="2:32" ht="14.25" x14ac:dyDescent="0.2">
      <c r="B2344" s="93"/>
      <c r="C2344" s="22"/>
      <c r="D2344" s="22"/>
      <c r="E2344" s="23"/>
      <c r="F2344" s="23"/>
      <c r="G2344" s="22"/>
      <c r="H2344" s="22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  <c r="AD2344" s="23"/>
      <c r="AE2344" s="23"/>
      <c r="AF2344" s="23"/>
    </row>
    <row r="2345" spans="2:32" ht="14.25" x14ac:dyDescent="0.2">
      <c r="B2345" s="93"/>
      <c r="C2345" s="22"/>
      <c r="D2345" s="22"/>
      <c r="E2345" s="23"/>
      <c r="F2345" s="23"/>
      <c r="G2345" s="22"/>
      <c r="H2345" s="22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  <c r="Y2345" s="23"/>
      <c r="Z2345" s="23"/>
      <c r="AA2345" s="23"/>
      <c r="AB2345" s="23"/>
      <c r="AC2345" s="23"/>
      <c r="AD2345" s="23"/>
      <c r="AE2345" s="23"/>
      <c r="AF2345" s="23"/>
    </row>
    <row r="2346" spans="2:32" ht="14.25" x14ac:dyDescent="0.2">
      <c r="B2346" s="93"/>
      <c r="C2346" s="22"/>
      <c r="D2346" s="22"/>
      <c r="E2346" s="23"/>
      <c r="F2346" s="23"/>
      <c r="G2346" s="22"/>
      <c r="H2346" s="22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  <c r="AA2346" s="23"/>
      <c r="AB2346" s="23"/>
      <c r="AC2346" s="23"/>
      <c r="AD2346" s="23"/>
      <c r="AE2346" s="23"/>
      <c r="AF2346" s="23"/>
    </row>
    <row r="2347" spans="2:32" ht="14.25" x14ac:dyDescent="0.2">
      <c r="B2347" s="93"/>
      <c r="C2347" s="22"/>
      <c r="D2347" s="22"/>
      <c r="E2347" s="23"/>
      <c r="F2347" s="23"/>
      <c r="G2347" s="22"/>
      <c r="H2347" s="22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  <c r="AD2347" s="23"/>
      <c r="AE2347" s="23"/>
      <c r="AF2347" s="23"/>
    </row>
    <row r="2348" spans="2:32" ht="14.25" x14ac:dyDescent="0.2">
      <c r="B2348" s="93"/>
      <c r="C2348" s="22"/>
      <c r="D2348" s="22"/>
      <c r="E2348" s="23"/>
      <c r="F2348" s="23"/>
      <c r="G2348" s="22"/>
      <c r="H2348" s="22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  <c r="AA2348" s="23"/>
      <c r="AB2348" s="23"/>
      <c r="AC2348" s="23"/>
      <c r="AD2348" s="23"/>
      <c r="AE2348" s="23"/>
      <c r="AF2348" s="23"/>
    </row>
    <row r="2349" spans="2:32" ht="14.25" x14ac:dyDescent="0.2">
      <c r="B2349" s="93"/>
      <c r="C2349" s="22"/>
      <c r="D2349" s="22"/>
      <c r="E2349" s="23"/>
      <c r="F2349" s="23"/>
      <c r="G2349" s="22"/>
      <c r="H2349" s="22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  <c r="AA2349" s="23"/>
      <c r="AB2349" s="23"/>
      <c r="AC2349" s="23"/>
      <c r="AD2349" s="23"/>
      <c r="AE2349" s="23"/>
      <c r="AF2349" s="23"/>
    </row>
    <row r="2350" spans="2:32" ht="14.25" x14ac:dyDescent="0.2">
      <c r="B2350" s="93"/>
      <c r="C2350" s="22"/>
      <c r="D2350" s="22"/>
      <c r="E2350" s="23"/>
      <c r="F2350" s="23"/>
      <c r="G2350" s="22"/>
      <c r="H2350" s="22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  <c r="AD2350" s="23"/>
      <c r="AE2350" s="23"/>
      <c r="AF2350" s="23"/>
    </row>
    <row r="2351" spans="2:32" ht="14.25" x14ac:dyDescent="0.2">
      <c r="B2351" s="93"/>
      <c r="C2351" s="22"/>
      <c r="D2351" s="22"/>
      <c r="E2351" s="23"/>
      <c r="F2351" s="23"/>
      <c r="G2351" s="22"/>
      <c r="H2351" s="22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  <c r="AD2351" s="23"/>
      <c r="AE2351" s="23"/>
      <c r="AF2351" s="23"/>
    </row>
    <row r="2352" spans="2:32" ht="14.25" x14ac:dyDescent="0.2">
      <c r="B2352" s="93"/>
      <c r="C2352" s="22"/>
      <c r="D2352" s="22"/>
      <c r="E2352" s="23"/>
      <c r="F2352" s="23"/>
      <c r="G2352" s="22"/>
      <c r="H2352" s="22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  <c r="AD2352" s="23"/>
      <c r="AE2352" s="23"/>
      <c r="AF2352" s="23"/>
    </row>
    <row r="2353" spans="2:32" ht="14.25" x14ac:dyDescent="0.2">
      <c r="B2353" s="93"/>
      <c r="C2353" s="22"/>
      <c r="D2353" s="22"/>
      <c r="E2353" s="23"/>
      <c r="F2353" s="23"/>
      <c r="G2353" s="22"/>
      <c r="H2353" s="22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  <c r="AA2353" s="23"/>
      <c r="AB2353" s="23"/>
      <c r="AC2353" s="23"/>
      <c r="AD2353" s="23"/>
      <c r="AE2353" s="23"/>
      <c r="AF2353" s="23"/>
    </row>
    <row r="2354" spans="2:32" ht="14.25" x14ac:dyDescent="0.2">
      <c r="B2354" s="93"/>
      <c r="C2354" s="22"/>
      <c r="D2354" s="22"/>
      <c r="E2354" s="23"/>
      <c r="F2354" s="23"/>
      <c r="G2354" s="22"/>
      <c r="H2354" s="22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  <c r="AA2354" s="23"/>
      <c r="AB2354" s="23"/>
      <c r="AC2354" s="23"/>
      <c r="AD2354" s="23"/>
      <c r="AE2354" s="23"/>
      <c r="AF2354" s="23"/>
    </row>
    <row r="2355" spans="2:32" ht="14.25" x14ac:dyDescent="0.2">
      <c r="B2355" s="93"/>
      <c r="C2355" s="22"/>
      <c r="D2355" s="22"/>
      <c r="E2355" s="23"/>
      <c r="F2355" s="23"/>
      <c r="G2355" s="22"/>
      <c r="H2355" s="22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  <c r="AA2355" s="23"/>
      <c r="AB2355" s="23"/>
      <c r="AC2355" s="23"/>
      <c r="AD2355" s="23"/>
      <c r="AE2355" s="23"/>
      <c r="AF2355" s="23"/>
    </row>
    <row r="2356" spans="2:32" ht="14.25" x14ac:dyDescent="0.2">
      <c r="B2356" s="93"/>
      <c r="C2356" s="22"/>
      <c r="D2356" s="22"/>
      <c r="E2356" s="23"/>
      <c r="F2356" s="23"/>
      <c r="G2356" s="22"/>
      <c r="H2356" s="22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  <c r="AA2356" s="23"/>
      <c r="AB2356" s="23"/>
      <c r="AC2356" s="23"/>
      <c r="AD2356" s="23"/>
      <c r="AE2356" s="23"/>
      <c r="AF2356" s="23"/>
    </row>
    <row r="2357" spans="2:32" ht="14.25" x14ac:dyDescent="0.2">
      <c r="B2357" s="93"/>
      <c r="C2357" s="22"/>
      <c r="D2357" s="22"/>
      <c r="E2357" s="23"/>
      <c r="F2357" s="23"/>
      <c r="G2357" s="22"/>
      <c r="H2357" s="22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  <c r="AD2357" s="23"/>
      <c r="AE2357" s="23"/>
      <c r="AF2357" s="23"/>
    </row>
    <row r="2358" spans="2:32" ht="14.25" x14ac:dyDescent="0.2">
      <c r="B2358" s="93"/>
      <c r="C2358" s="22"/>
      <c r="D2358" s="22"/>
      <c r="E2358" s="23"/>
      <c r="F2358" s="23"/>
      <c r="G2358" s="22"/>
      <c r="H2358" s="22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  <c r="Y2358" s="23"/>
      <c r="Z2358" s="23"/>
      <c r="AA2358" s="23"/>
      <c r="AB2358" s="23"/>
      <c r="AC2358" s="23"/>
      <c r="AD2358" s="23"/>
      <c r="AE2358" s="23"/>
      <c r="AF2358" s="23"/>
    </row>
    <row r="2359" spans="2:32" ht="14.25" x14ac:dyDescent="0.2">
      <c r="B2359" s="93"/>
      <c r="C2359" s="22"/>
      <c r="D2359" s="22"/>
      <c r="E2359" s="23"/>
      <c r="F2359" s="23"/>
      <c r="G2359" s="22"/>
      <c r="H2359" s="22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</row>
    <row r="2360" spans="2:32" ht="14.25" x14ac:dyDescent="0.2">
      <c r="B2360" s="93"/>
      <c r="C2360" s="22"/>
      <c r="D2360" s="22"/>
      <c r="E2360" s="23"/>
      <c r="F2360" s="23"/>
      <c r="G2360" s="22"/>
      <c r="H2360" s="22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  <c r="AA2360" s="23"/>
      <c r="AB2360" s="23"/>
      <c r="AC2360" s="23"/>
      <c r="AD2360" s="23"/>
      <c r="AE2360" s="23"/>
      <c r="AF2360" s="23"/>
    </row>
    <row r="2361" spans="2:32" ht="14.25" x14ac:dyDescent="0.2">
      <c r="B2361" s="93"/>
      <c r="C2361" s="22"/>
      <c r="D2361" s="22"/>
      <c r="E2361" s="23"/>
      <c r="F2361" s="23"/>
      <c r="G2361" s="22"/>
      <c r="H2361" s="22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  <c r="AD2361" s="23"/>
      <c r="AE2361" s="23"/>
      <c r="AF2361" s="23"/>
    </row>
    <row r="2362" spans="2:32" ht="14.25" x14ac:dyDescent="0.2">
      <c r="B2362" s="93"/>
      <c r="C2362" s="22"/>
      <c r="D2362" s="22"/>
      <c r="E2362" s="23"/>
      <c r="F2362" s="23"/>
      <c r="G2362" s="22"/>
      <c r="H2362" s="22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  <c r="Y2362" s="23"/>
      <c r="Z2362" s="23"/>
      <c r="AA2362" s="23"/>
      <c r="AB2362" s="23"/>
      <c r="AC2362" s="23"/>
      <c r="AD2362" s="23"/>
      <c r="AE2362" s="23"/>
      <c r="AF2362" s="23"/>
    </row>
    <row r="2363" spans="2:32" ht="14.25" x14ac:dyDescent="0.2">
      <c r="B2363" s="93"/>
      <c r="C2363" s="22"/>
      <c r="D2363" s="22"/>
      <c r="E2363" s="23"/>
      <c r="F2363" s="23"/>
      <c r="G2363" s="22"/>
      <c r="H2363" s="22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  <c r="Y2363" s="23"/>
      <c r="Z2363" s="23"/>
      <c r="AA2363" s="23"/>
      <c r="AB2363" s="23"/>
      <c r="AC2363" s="23"/>
      <c r="AD2363" s="23"/>
      <c r="AE2363" s="23"/>
      <c r="AF2363" s="23"/>
    </row>
    <row r="2364" spans="2:32" ht="14.25" x14ac:dyDescent="0.2">
      <c r="B2364" s="93"/>
      <c r="C2364" s="22"/>
      <c r="D2364" s="22"/>
      <c r="E2364" s="23"/>
      <c r="F2364" s="23"/>
      <c r="G2364" s="22"/>
      <c r="H2364" s="22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  <c r="AD2364" s="23"/>
      <c r="AE2364" s="23"/>
      <c r="AF2364" s="23"/>
    </row>
    <row r="2365" spans="2:32" ht="14.25" x14ac:dyDescent="0.2">
      <c r="B2365" s="93"/>
      <c r="C2365" s="22"/>
      <c r="D2365" s="22"/>
      <c r="E2365" s="23"/>
      <c r="F2365" s="23"/>
      <c r="G2365" s="22"/>
      <c r="H2365" s="22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  <c r="Y2365" s="23"/>
      <c r="Z2365" s="23"/>
      <c r="AA2365" s="23"/>
      <c r="AB2365" s="23"/>
      <c r="AC2365" s="23"/>
      <c r="AD2365" s="23"/>
      <c r="AE2365" s="23"/>
      <c r="AF2365" s="23"/>
    </row>
    <row r="2366" spans="2:32" ht="14.25" x14ac:dyDescent="0.2">
      <c r="B2366" s="93"/>
      <c r="C2366" s="22"/>
      <c r="D2366" s="22"/>
      <c r="E2366" s="23"/>
      <c r="F2366" s="23"/>
      <c r="G2366" s="22"/>
      <c r="H2366" s="22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  <c r="Y2366" s="23"/>
      <c r="Z2366" s="23"/>
      <c r="AA2366" s="23"/>
      <c r="AB2366" s="23"/>
      <c r="AC2366" s="23"/>
      <c r="AD2366" s="23"/>
      <c r="AE2366" s="23"/>
      <c r="AF2366" s="23"/>
    </row>
    <row r="2367" spans="2:32" ht="14.25" x14ac:dyDescent="0.2">
      <c r="B2367" s="93"/>
      <c r="C2367" s="22"/>
      <c r="D2367" s="22"/>
      <c r="E2367" s="23"/>
      <c r="F2367" s="23"/>
      <c r="G2367" s="22"/>
      <c r="H2367" s="22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  <c r="AD2367" s="23"/>
      <c r="AE2367" s="23"/>
      <c r="AF2367" s="23"/>
    </row>
    <row r="2368" spans="2:32" ht="14.25" x14ac:dyDescent="0.2">
      <c r="B2368" s="93"/>
      <c r="C2368" s="22"/>
      <c r="D2368" s="22"/>
      <c r="E2368" s="23"/>
      <c r="F2368" s="23"/>
      <c r="G2368" s="22"/>
      <c r="H2368" s="22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  <c r="Y2368" s="23"/>
      <c r="Z2368" s="23"/>
      <c r="AA2368" s="23"/>
      <c r="AB2368" s="23"/>
      <c r="AC2368" s="23"/>
      <c r="AD2368" s="23"/>
      <c r="AE2368" s="23"/>
      <c r="AF2368" s="23"/>
    </row>
    <row r="2369" spans="2:32" ht="14.25" x14ac:dyDescent="0.2">
      <c r="B2369" s="93"/>
      <c r="C2369" s="22"/>
      <c r="D2369" s="22"/>
      <c r="E2369" s="23"/>
      <c r="F2369" s="23"/>
      <c r="G2369" s="22"/>
      <c r="H2369" s="22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  <c r="Y2369" s="23"/>
      <c r="Z2369" s="23"/>
      <c r="AA2369" s="23"/>
      <c r="AB2369" s="23"/>
      <c r="AC2369" s="23"/>
      <c r="AD2369" s="23"/>
      <c r="AE2369" s="23"/>
      <c r="AF2369" s="23"/>
    </row>
    <row r="2370" spans="2:32" ht="14.25" x14ac:dyDescent="0.2">
      <c r="B2370" s="93"/>
      <c r="C2370" s="22"/>
      <c r="D2370" s="22"/>
      <c r="E2370" s="23"/>
      <c r="F2370" s="23"/>
      <c r="G2370" s="22"/>
      <c r="H2370" s="22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  <c r="AD2370" s="23"/>
      <c r="AE2370" s="23"/>
      <c r="AF2370" s="23"/>
    </row>
    <row r="2371" spans="2:32" ht="14.25" x14ac:dyDescent="0.2">
      <c r="B2371" s="93"/>
      <c r="C2371" s="22"/>
      <c r="D2371" s="22"/>
      <c r="E2371" s="23"/>
      <c r="F2371" s="23"/>
      <c r="G2371" s="22"/>
      <c r="H2371" s="22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  <c r="Y2371" s="23"/>
      <c r="Z2371" s="23"/>
      <c r="AA2371" s="23"/>
      <c r="AB2371" s="23"/>
      <c r="AC2371" s="23"/>
      <c r="AD2371" s="23"/>
      <c r="AE2371" s="23"/>
      <c r="AF2371" s="23"/>
    </row>
    <row r="2372" spans="2:32" ht="14.25" x14ac:dyDescent="0.2">
      <c r="B2372" s="93"/>
      <c r="C2372" s="22"/>
      <c r="D2372" s="22"/>
      <c r="E2372" s="23"/>
      <c r="F2372" s="23"/>
      <c r="G2372" s="22"/>
      <c r="H2372" s="22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  <c r="Y2372" s="23"/>
      <c r="Z2372" s="23"/>
      <c r="AA2372" s="23"/>
      <c r="AB2372" s="23"/>
      <c r="AC2372" s="23"/>
      <c r="AD2372" s="23"/>
      <c r="AE2372" s="23"/>
      <c r="AF2372" s="23"/>
    </row>
    <row r="2373" spans="2:32" ht="14.25" x14ac:dyDescent="0.2">
      <c r="B2373" s="93"/>
      <c r="C2373" s="22"/>
      <c r="D2373" s="22"/>
      <c r="E2373" s="23"/>
      <c r="F2373" s="23"/>
      <c r="G2373" s="22"/>
      <c r="H2373" s="22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  <c r="AD2373" s="23"/>
      <c r="AE2373" s="23"/>
      <c r="AF2373" s="23"/>
    </row>
    <row r="2374" spans="2:32" ht="14.25" x14ac:dyDescent="0.2">
      <c r="B2374" s="93"/>
      <c r="C2374" s="22"/>
      <c r="D2374" s="22"/>
      <c r="E2374" s="23"/>
      <c r="F2374" s="23"/>
      <c r="G2374" s="22"/>
      <c r="H2374" s="22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  <c r="Y2374" s="23"/>
      <c r="Z2374" s="23"/>
      <c r="AA2374" s="23"/>
      <c r="AB2374" s="23"/>
      <c r="AC2374" s="23"/>
      <c r="AD2374" s="23"/>
      <c r="AE2374" s="23"/>
      <c r="AF2374" s="23"/>
    </row>
    <row r="2375" spans="2:32" ht="14.25" x14ac:dyDescent="0.2">
      <c r="B2375" s="93"/>
      <c r="C2375" s="22"/>
      <c r="D2375" s="22"/>
      <c r="E2375" s="23"/>
      <c r="F2375" s="23"/>
      <c r="G2375" s="22"/>
      <c r="H2375" s="22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  <c r="Y2375" s="23"/>
      <c r="Z2375" s="23"/>
      <c r="AA2375" s="23"/>
      <c r="AB2375" s="23"/>
      <c r="AC2375" s="23"/>
      <c r="AD2375" s="23"/>
      <c r="AE2375" s="23"/>
      <c r="AF2375" s="23"/>
    </row>
    <row r="2376" spans="2:32" ht="14.25" x14ac:dyDescent="0.2">
      <c r="B2376" s="93"/>
      <c r="C2376" s="22"/>
      <c r="D2376" s="22"/>
      <c r="E2376" s="23"/>
      <c r="F2376" s="23"/>
      <c r="G2376" s="22"/>
      <c r="H2376" s="22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  <c r="AD2376" s="23"/>
      <c r="AE2376" s="23"/>
      <c r="AF2376" s="23"/>
    </row>
    <row r="2377" spans="2:32" ht="14.25" x14ac:dyDescent="0.2">
      <c r="B2377" s="93"/>
      <c r="C2377" s="22"/>
      <c r="D2377" s="22"/>
      <c r="E2377" s="23"/>
      <c r="F2377" s="23"/>
      <c r="G2377" s="22"/>
      <c r="H2377" s="22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  <c r="Y2377" s="23"/>
      <c r="Z2377" s="23"/>
      <c r="AA2377" s="23"/>
      <c r="AB2377" s="23"/>
      <c r="AC2377" s="23"/>
      <c r="AD2377" s="23"/>
      <c r="AE2377" s="23"/>
      <c r="AF2377" s="23"/>
    </row>
    <row r="2378" spans="2:32" ht="14.25" x14ac:dyDescent="0.2">
      <c r="B2378" s="93"/>
      <c r="C2378" s="22"/>
      <c r="D2378" s="22"/>
      <c r="E2378" s="23"/>
      <c r="F2378" s="23"/>
      <c r="G2378" s="22"/>
      <c r="H2378" s="22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  <c r="Y2378" s="23"/>
      <c r="Z2378" s="23"/>
      <c r="AA2378" s="23"/>
      <c r="AB2378" s="23"/>
      <c r="AC2378" s="23"/>
      <c r="AD2378" s="23"/>
      <c r="AE2378" s="23"/>
      <c r="AF2378" s="23"/>
    </row>
    <row r="2379" spans="2:32" ht="14.25" x14ac:dyDescent="0.2">
      <c r="B2379" s="93"/>
      <c r="C2379" s="22"/>
      <c r="D2379" s="22"/>
      <c r="E2379" s="23"/>
      <c r="F2379" s="23"/>
      <c r="G2379" s="22"/>
      <c r="H2379" s="22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  <c r="AD2379" s="23"/>
      <c r="AE2379" s="23"/>
      <c r="AF2379" s="23"/>
    </row>
    <row r="2380" spans="2:32" ht="14.25" x14ac:dyDescent="0.2">
      <c r="B2380" s="93"/>
      <c r="C2380" s="22"/>
      <c r="D2380" s="22"/>
      <c r="E2380" s="23"/>
      <c r="F2380" s="23"/>
      <c r="G2380" s="22"/>
      <c r="H2380" s="22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  <c r="Y2380" s="23"/>
      <c r="Z2380" s="23"/>
      <c r="AA2380" s="23"/>
      <c r="AB2380" s="23"/>
      <c r="AC2380" s="23"/>
      <c r="AD2380" s="23"/>
      <c r="AE2380" s="23"/>
      <c r="AF2380" s="23"/>
    </row>
    <row r="2381" spans="2:32" ht="14.25" x14ac:dyDescent="0.2">
      <c r="B2381" s="93"/>
      <c r="C2381" s="22"/>
      <c r="D2381" s="22"/>
      <c r="E2381" s="23"/>
      <c r="F2381" s="23"/>
      <c r="G2381" s="22"/>
      <c r="H2381" s="22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  <c r="Y2381" s="23"/>
      <c r="Z2381" s="23"/>
      <c r="AA2381" s="23"/>
      <c r="AB2381" s="23"/>
      <c r="AC2381" s="23"/>
      <c r="AD2381" s="23"/>
      <c r="AE2381" s="23"/>
      <c r="AF2381" s="23"/>
    </row>
    <row r="2382" spans="2:32" ht="14.25" x14ac:dyDescent="0.2">
      <c r="B2382" s="93"/>
      <c r="C2382" s="22"/>
      <c r="D2382" s="22"/>
      <c r="E2382" s="23"/>
      <c r="F2382" s="23"/>
      <c r="G2382" s="22"/>
      <c r="H2382" s="22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  <c r="AD2382" s="23"/>
      <c r="AE2382" s="23"/>
      <c r="AF2382" s="23"/>
    </row>
    <row r="2383" spans="2:32" ht="14.25" x14ac:dyDescent="0.2">
      <c r="B2383" s="93"/>
      <c r="C2383" s="22"/>
      <c r="D2383" s="22"/>
      <c r="E2383" s="23"/>
      <c r="F2383" s="23"/>
      <c r="G2383" s="22"/>
      <c r="H2383" s="22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  <c r="Y2383" s="23"/>
      <c r="Z2383" s="23"/>
      <c r="AA2383" s="23"/>
      <c r="AB2383" s="23"/>
      <c r="AC2383" s="23"/>
      <c r="AD2383" s="23"/>
      <c r="AE2383" s="23"/>
      <c r="AF2383" s="23"/>
    </row>
    <row r="2384" spans="2:32" ht="14.25" x14ac:dyDescent="0.2">
      <c r="B2384" s="93"/>
      <c r="C2384" s="22"/>
      <c r="D2384" s="22"/>
      <c r="E2384" s="23"/>
      <c r="F2384" s="23"/>
      <c r="G2384" s="22"/>
      <c r="H2384" s="22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  <c r="Y2384" s="23"/>
      <c r="Z2384" s="23"/>
      <c r="AA2384" s="23"/>
      <c r="AB2384" s="23"/>
      <c r="AC2384" s="23"/>
      <c r="AD2384" s="23"/>
      <c r="AE2384" s="23"/>
      <c r="AF2384" s="23"/>
    </row>
    <row r="2385" spans="2:32" ht="14.25" x14ac:dyDescent="0.2">
      <c r="B2385" s="93"/>
      <c r="C2385" s="22"/>
      <c r="D2385" s="22"/>
      <c r="E2385" s="23"/>
      <c r="F2385" s="23"/>
      <c r="G2385" s="22"/>
      <c r="H2385" s="22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  <c r="AD2385" s="23"/>
      <c r="AE2385" s="23"/>
      <c r="AF2385" s="23"/>
    </row>
    <row r="2386" spans="2:32" ht="14.25" x14ac:dyDescent="0.2">
      <c r="B2386" s="93"/>
      <c r="C2386" s="22"/>
      <c r="D2386" s="22"/>
      <c r="E2386" s="23"/>
      <c r="F2386" s="23"/>
      <c r="G2386" s="22"/>
      <c r="H2386" s="22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  <c r="Y2386" s="23"/>
      <c r="Z2386" s="23"/>
      <c r="AA2386" s="23"/>
      <c r="AB2386" s="23"/>
      <c r="AC2386" s="23"/>
      <c r="AD2386" s="23"/>
      <c r="AE2386" s="23"/>
      <c r="AF2386" s="23"/>
    </row>
    <row r="2387" spans="2:32" ht="14.25" x14ac:dyDescent="0.2">
      <c r="B2387" s="93"/>
      <c r="C2387" s="22"/>
      <c r="D2387" s="22"/>
      <c r="E2387" s="23"/>
      <c r="F2387" s="23"/>
      <c r="G2387" s="22"/>
      <c r="H2387" s="22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  <c r="Y2387" s="23"/>
      <c r="Z2387" s="23"/>
      <c r="AA2387" s="23"/>
      <c r="AB2387" s="23"/>
      <c r="AC2387" s="23"/>
      <c r="AD2387" s="23"/>
      <c r="AE2387" s="23"/>
      <c r="AF2387" s="23"/>
    </row>
    <row r="2388" spans="2:32" ht="14.25" x14ac:dyDescent="0.2">
      <c r="B2388" s="93"/>
      <c r="C2388" s="22"/>
      <c r="D2388" s="22"/>
      <c r="E2388" s="23"/>
      <c r="F2388" s="23"/>
      <c r="G2388" s="22"/>
      <c r="H2388" s="22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  <c r="AD2388" s="23"/>
      <c r="AE2388" s="23"/>
      <c r="AF2388" s="23"/>
    </row>
    <row r="2389" spans="2:32" ht="14.25" x14ac:dyDescent="0.2">
      <c r="B2389" s="93"/>
      <c r="C2389" s="22"/>
      <c r="D2389" s="22"/>
      <c r="E2389" s="23"/>
      <c r="F2389" s="23"/>
      <c r="G2389" s="22"/>
      <c r="H2389" s="22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  <c r="Y2389" s="23"/>
      <c r="Z2389" s="23"/>
      <c r="AA2389" s="23"/>
      <c r="AB2389" s="23"/>
      <c r="AC2389" s="23"/>
      <c r="AD2389" s="23"/>
      <c r="AE2389" s="23"/>
      <c r="AF2389" s="23"/>
    </row>
    <row r="2390" spans="2:32" ht="14.25" x14ac:dyDescent="0.2">
      <c r="B2390" s="93"/>
      <c r="C2390" s="22"/>
      <c r="D2390" s="22"/>
      <c r="E2390" s="23"/>
      <c r="F2390" s="23"/>
      <c r="G2390" s="22"/>
      <c r="H2390" s="22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  <c r="Y2390" s="23"/>
      <c r="Z2390" s="23"/>
      <c r="AA2390" s="23"/>
      <c r="AB2390" s="23"/>
      <c r="AC2390" s="23"/>
      <c r="AD2390" s="23"/>
      <c r="AE2390" s="23"/>
      <c r="AF2390" s="23"/>
    </row>
    <row r="2391" spans="2:32" ht="14.25" x14ac:dyDescent="0.2">
      <c r="B2391" s="93"/>
      <c r="C2391" s="22"/>
      <c r="D2391" s="22"/>
      <c r="E2391" s="23"/>
      <c r="F2391" s="23"/>
      <c r="G2391" s="22"/>
      <c r="H2391" s="22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  <c r="AD2391" s="23"/>
      <c r="AE2391" s="23"/>
      <c r="AF2391" s="23"/>
    </row>
    <row r="2392" spans="2:32" ht="14.25" x14ac:dyDescent="0.2">
      <c r="B2392" s="93"/>
      <c r="C2392" s="22"/>
      <c r="D2392" s="22"/>
      <c r="E2392" s="23"/>
      <c r="F2392" s="23"/>
      <c r="G2392" s="22"/>
      <c r="H2392" s="22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  <c r="Y2392" s="23"/>
      <c r="Z2392" s="23"/>
      <c r="AA2392" s="23"/>
      <c r="AB2392" s="23"/>
      <c r="AC2392" s="23"/>
      <c r="AD2392" s="23"/>
      <c r="AE2392" s="23"/>
      <c r="AF2392" s="23"/>
    </row>
    <row r="2393" spans="2:32" ht="14.25" x14ac:dyDescent="0.2">
      <c r="B2393" s="93"/>
      <c r="C2393" s="22"/>
      <c r="D2393" s="22"/>
      <c r="E2393" s="23"/>
      <c r="F2393" s="23"/>
      <c r="G2393" s="22"/>
      <c r="H2393" s="22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  <c r="Y2393" s="23"/>
      <c r="Z2393" s="23"/>
      <c r="AA2393" s="23"/>
      <c r="AB2393" s="23"/>
      <c r="AC2393" s="23"/>
      <c r="AD2393" s="23"/>
      <c r="AE2393" s="23"/>
      <c r="AF2393" s="23"/>
    </row>
    <row r="2394" spans="2:32" ht="14.25" x14ac:dyDescent="0.2">
      <c r="B2394" s="93"/>
      <c r="C2394" s="22"/>
      <c r="D2394" s="22"/>
      <c r="E2394" s="23"/>
      <c r="F2394" s="23"/>
      <c r="G2394" s="22"/>
      <c r="H2394" s="22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  <c r="AD2394" s="23"/>
      <c r="AE2394" s="23"/>
      <c r="AF2394" s="23"/>
    </row>
    <row r="2395" spans="2:32" ht="14.25" x14ac:dyDescent="0.2">
      <c r="B2395" s="93"/>
      <c r="C2395" s="22"/>
      <c r="D2395" s="22"/>
      <c r="E2395" s="23"/>
      <c r="F2395" s="23"/>
      <c r="G2395" s="22"/>
      <c r="H2395" s="22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  <c r="Y2395" s="23"/>
      <c r="Z2395" s="23"/>
      <c r="AA2395" s="23"/>
      <c r="AB2395" s="23"/>
      <c r="AC2395" s="23"/>
      <c r="AD2395" s="23"/>
      <c r="AE2395" s="23"/>
      <c r="AF2395" s="23"/>
    </row>
    <row r="2396" spans="2:32" ht="14.25" x14ac:dyDescent="0.2">
      <c r="B2396" s="93"/>
      <c r="C2396" s="22"/>
      <c r="D2396" s="22"/>
      <c r="E2396" s="23"/>
      <c r="F2396" s="23"/>
      <c r="G2396" s="22"/>
      <c r="H2396" s="22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  <c r="Y2396" s="23"/>
      <c r="Z2396" s="23"/>
      <c r="AA2396" s="23"/>
      <c r="AB2396" s="23"/>
      <c r="AC2396" s="23"/>
      <c r="AD2396" s="23"/>
      <c r="AE2396" s="23"/>
      <c r="AF2396" s="23"/>
    </row>
    <row r="2397" spans="2:32" ht="14.25" x14ac:dyDescent="0.2">
      <c r="B2397" s="93"/>
      <c r="C2397" s="22"/>
      <c r="D2397" s="22"/>
      <c r="E2397" s="23"/>
      <c r="F2397" s="23"/>
      <c r="G2397" s="22"/>
      <c r="H2397" s="22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  <c r="AD2397" s="23"/>
      <c r="AE2397" s="23"/>
      <c r="AF2397" s="23"/>
    </row>
    <row r="2398" spans="2:32" ht="14.25" x14ac:dyDescent="0.2">
      <c r="B2398" s="93"/>
      <c r="C2398" s="22"/>
      <c r="D2398" s="22"/>
      <c r="E2398" s="23"/>
      <c r="F2398" s="23"/>
      <c r="G2398" s="22"/>
      <c r="H2398" s="22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  <c r="AD2398" s="23"/>
      <c r="AE2398" s="23"/>
      <c r="AF2398" s="23"/>
    </row>
    <row r="2399" spans="2:32" ht="14.25" x14ac:dyDescent="0.2">
      <c r="B2399" s="93"/>
      <c r="C2399" s="22"/>
      <c r="D2399" s="22"/>
      <c r="E2399" s="23"/>
      <c r="F2399" s="23"/>
      <c r="G2399" s="22"/>
      <c r="H2399" s="22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  <c r="Y2399" s="23"/>
      <c r="Z2399" s="23"/>
      <c r="AA2399" s="23"/>
      <c r="AB2399" s="23"/>
      <c r="AC2399" s="23"/>
      <c r="AD2399" s="23"/>
      <c r="AE2399" s="23"/>
      <c r="AF2399" s="23"/>
    </row>
    <row r="2400" spans="2:32" ht="14.25" x14ac:dyDescent="0.2">
      <c r="B2400" s="93"/>
      <c r="C2400" s="22"/>
      <c r="D2400" s="22"/>
      <c r="E2400" s="23"/>
      <c r="F2400" s="23"/>
      <c r="G2400" s="22"/>
      <c r="H2400" s="22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23"/>
      <c r="AF2400" s="23"/>
    </row>
    <row r="2401" spans="2:32" ht="14.25" x14ac:dyDescent="0.2">
      <c r="B2401" s="93"/>
      <c r="C2401" s="22"/>
      <c r="D2401" s="22"/>
      <c r="E2401" s="23"/>
      <c r="F2401" s="23"/>
      <c r="G2401" s="22"/>
      <c r="H2401" s="22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  <c r="Y2401" s="23"/>
      <c r="Z2401" s="23"/>
      <c r="AA2401" s="23"/>
      <c r="AB2401" s="23"/>
      <c r="AC2401" s="23"/>
      <c r="AD2401" s="23"/>
      <c r="AE2401" s="23"/>
      <c r="AF2401" s="23"/>
    </row>
    <row r="2402" spans="2:32" ht="14.25" x14ac:dyDescent="0.2">
      <c r="B2402" s="93"/>
      <c r="C2402" s="22"/>
      <c r="D2402" s="22"/>
      <c r="E2402" s="23"/>
      <c r="F2402" s="23"/>
      <c r="G2402" s="22"/>
      <c r="H2402" s="22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  <c r="AD2402" s="23"/>
      <c r="AE2402" s="23"/>
      <c r="AF2402" s="23"/>
    </row>
    <row r="2403" spans="2:32" ht="14.25" x14ac:dyDescent="0.2">
      <c r="B2403" s="93"/>
      <c r="C2403" s="22"/>
      <c r="D2403" s="22"/>
      <c r="E2403" s="23"/>
      <c r="F2403" s="23"/>
      <c r="G2403" s="22"/>
      <c r="H2403" s="22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  <c r="AD2403" s="23"/>
      <c r="AE2403" s="23"/>
      <c r="AF2403" s="23"/>
    </row>
    <row r="2404" spans="2:32" ht="14.25" x14ac:dyDescent="0.2">
      <c r="B2404" s="93"/>
      <c r="C2404" s="22"/>
      <c r="D2404" s="22"/>
      <c r="E2404" s="23"/>
      <c r="F2404" s="23"/>
      <c r="G2404" s="22"/>
      <c r="H2404" s="22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  <c r="AD2404" s="23"/>
      <c r="AE2404" s="23"/>
      <c r="AF2404" s="23"/>
    </row>
    <row r="2405" spans="2:32" ht="14.25" x14ac:dyDescent="0.2">
      <c r="B2405" s="93"/>
      <c r="C2405" s="22"/>
      <c r="D2405" s="22"/>
      <c r="E2405" s="23"/>
      <c r="F2405" s="23"/>
      <c r="G2405" s="22"/>
      <c r="H2405" s="22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  <c r="Y2405" s="23"/>
      <c r="Z2405" s="23"/>
      <c r="AA2405" s="23"/>
      <c r="AB2405" s="23"/>
      <c r="AC2405" s="23"/>
      <c r="AD2405" s="23"/>
      <c r="AE2405" s="23"/>
      <c r="AF2405" s="23"/>
    </row>
    <row r="2406" spans="2:32" ht="14.25" x14ac:dyDescent="0.2">
      <c r="B2406" s="93"/>
      <c r="C2406" s="22"/>
      <c r="D2406" s="22"/>
      <c r="E2406" s="23"/>
      <c r="F2406" s="23"/>
      <c r="G2406" s="22"/>
      <c r="H2406" s="22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  <c r="AD2406" s="23"/>
      <c r="AE2406" s="23"/>
      <c r="AF2406" s="23"/>
    </row>
    <row r="2407" spans="2:32" ht="14.25" x14ac:dyDescent="0.2">
      <c r="B2407" s="93"/>
      <c r="C2407" s="22"/>
      <c r="D2407" s="22"/>
      <c r="E2407" s="23"/>
      <c r="F2407" s="23"/>
      <c r="G2407" s="22"/>
      <c r="H2407" s="22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  <c r="AD2407" s="23"/>
      <c r="AE2407" s="23"/>
      <c r="AF2407" s="23"/>
    </row>
    <row r="2408" spans="2:32" ht="14.25" x14ac:dyDescent="0.2">
      <c r="B2408" s="93"/>
      <c r="C2408" s="22"/>
      <c r="D2408" s="22"/>
      <c r="E2408" s="23"/>
      <c r="F2408" s="23"/>
      <c r="G2408" s="22"/>
      <c r="H2408" s="22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  <c r="Y2408" s="23"/>
      <c r="Z2408" s="23"/>
      <c r="AA2408" s="23"/>
      <c r="AB2408" s="23"/>
      <c r="AC2408" s="23"/>
      <c r="AD2408" s="23"/>
      <c r="AE2408" s="23"/>
      <c r="AF2408" s="23"/>
    </row>
    <row r="2409" spans="2:32" ht="14.25" x14ac:dyDescent="0.2">
      <c r="B2409" s="93"/>
      <c r="C2409" s="22"/>
      <c r="D2409" s="22"/>
      <c r="E2409" s="23"/>
      <c r="F2409" s="23"/>
      <c r="G2409" s="22"/>
      <c r="H2409" s="22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23"/>
      <c r="AF2409" s="23"/>
    </row>
    <row r="2410" spans="2:32" ht="14.25" x14ac:dyDescent="0.2">
      <c r="B2410" s="93"/>
      <c r="C2410" s="22"/>
      <c r="D2410" s="22"/>
      <c r="E2410" s="23"/>
      <c r="F2410" s="23"/>
      <c r="G2410" s="22"/>
      <c r="H2410" s="22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  <c r="Y2410" s="23"/>
      <c r="Z2410" s="23"/>
      <c r="AA2410" s="23"/>
      <c r="AB2410" s="23"/>
      <c r="AC2410" s="23"/>
      <c r="AD2410" s="23"/>
      <c r="AE2410" s="23"/>
      <c r="AF2410" s="23"/>
    </row>
    <row r="2411" spans="2:32" ht="14.25" x14ac:dyDescent="0.2">
      <c r="B2411" s="93"/>
      <c r="C2411" s="22"/>
      <c r="D2411" s="22"/>
      <c r="E2411" s="23"/>
      <c r="F2411" s="23"/>
      <c r="G2411" s="22"/>
      <c r="H2411" s="22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  <c r="AD2411" s="23"/>
      <c r="AE2411" s="23"/>
      <c r="AF2411" s="23"/>
    </row>
    <row r="2412" spans="2:32" ht="14.25" x14ac:dyDescent="0.2">
      <c r="B2412" s="93"/>
      <c r="C2412" s="22"/>
      <c r="D2412" s="22"/>
      <c r="E2412" s="23"/>
      <c r="F2412" s="23"/>
      <c r="G2412" s="22"/>
      <c r="H2412" s="22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  <c r="AD2412" s="23"/>
      <c r="AE2412" s="23"/>
      <c r="AF2412" s="23"/>
    </row>
    <row r="2413" spans="2:32" ht="14.25" x14ac:dyDescent="0.2">
      <c r="B2413" s="93"/>
      <c r="C2413" s="22"/>
      <c r="D2413" s="22"/>
      <c r="E2413" s="23"/>
      <c r="F2413" s="23"/>
      <c r="G2413" s="22"/>
      <c r="H2413" s="22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  <c r="AD2413" s="23"/>
      <c r="AE2413" s="23"/>
      <c r="AF2413" s="23"/>
    </row>
    <row r="2414" spans="2:32" ht="14.25" x14ac:dyDescent="0.2">
      <c r="B2414" s="93"/>
      <c r="C2414" s="22"/>
      <c r="D2414" s="22"/>
      <c r="E2414" s="23"/>
      <c r="F2414" s="23"/>
      <c r="G2414" s="22"/>
      <c r="H2414" s="22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  <c r="Y2414" s="23"/>
      <c r="Z2414" s="23"/>
      <c r="AA2414" s="23"/>
      <c r="AB2414" s="23"/>
      <c r="AC2414" s="23"/>
      <c r="AD2414" s="23"/>
      <c r="AE2414" s="23"/>
      <c r="AF2414" s="23"/>
    </row>
    <row r="2415" spans="2:32" ht="14.25" x14ac:dyDescent="0.2">
      <c r="B2415" s="93"/>
      <c r="C2415" s="22"/>
      <c r="D2415" s="22"/>
      <c r="E2415" s="23"/>
      <c r="F2415" s="23"/>
      <c r="G2415" s="22"/>
      <c r="H2415" s="22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23"/>
      <c r="AF2415" s="23"/>
    </row>
    <row r="2416" spans="2:32" ht="14.25" x14ac:dyDescent="0.2">
      <c r="B2416" s="93"/>
      <c r="C2416" s="22"/>
      <c r="D2416" s="22"/>
      <c r="E2416" s="23"/>
      <c r="F2416" s="23"/>
      <c r="G2416" s="22"/>
      <c r="H2416" s="22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  <c r="Y2416" s="23"/>
      <c r="Z2416" s="23"/>
      <c r="AA2416" s="23"/>
      <c r="AB2416" s="23"/>
      <c r="AC2416" s="23"/>
      <c r="AD2416" s="23"/>
      <c r="AE2416" s="23"/>
      <c r="AF2416" s="23"/>
    </row>
    <row r="2417" spans="2:32" ht="14.25" x14ac:dyDescent="0.2">
      <c r="B2417" s="93"/>
      <c r="C2417" s="22"/>
      <c r="D2417" s="22"/>
      <c r="E2417" s="23"/>
      <c r="F2417" s="23"/>
      <c r="G2417" s="22"/>
      <c r="H2417" s="22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  <c r="AD2417" s="23"/>
      <c r="AE2417" s="23"/>
      <c r="AF2417" s="23"/>
    </row>
    <row r="2418" spans="2:32" ht="14.25" x14ac:dyDescent="0.2">
      <c r="B2418" s="93"/>
      <c r="C2418" s="22"/>
      <c r="D2418" s="22"/>
      <c r="E2418" s="23"/>
      <c r="F2418" s="23"/>
      <c r="G2418" s="22"/>
      <c r="H2418" s="22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  <c r="AD2418" s="23"/>
      <c r="AE2418" s="23"/>
      <c r="AF2418" s="23"/>
    </row>
    <row r="2419" spans="2:32" ht="14.25" x14ac:dyDescent="0.2">
      <c r="B2419" s="93"/>
      <c r="C2419" s="22"/>
      <c r="D2419" s="22"/>
      <c r="E2419" s="23"/>
      <c r="F2419" s="23"/>
      <c r="G2419" s="22"/>
      <c r="H2419" s="22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  <c r="AD2419" s="23"/>
      <c r="AE2419" s="23"/>
      <c r="AF2419" s="23"/>
    </row>
    <row r="2420" spans="2:32" ht="14.25" x14ac:dyDescent="0.2">
      <c r="B2420" s="93"/>
      <c r="C2420" s="22"/>
      <c r="D2420" s="22"/>
      <c r="E2420" s="23"/>
      <c r="F2420" s="23"/>
      <c r="G2420" s="22"/>
      <c r="H2420" s="22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  <c r="Y2420" s="23"/>
      <c r="Z2420" s="23"/>
      <c r="AA2420" s="23"/>
      <c r="AB2420" s="23"/>
      <c r="AC2420" s="23"/>
      <c r="AD2420" s="23"/>
      <c r="AE2420" s="23"/>
      <c r="AF2420" s="23"/>
    </row>
    <row r="2421" spans="2:32" ht="14.25" x14ac:dyDescent="0.2">
      <c r="B2421" s="93"/>
      <c r="C2421" s="22"/>
      <c r="D2421" s="22"/>
      <c r="E2421" s="23"/>
      <c r="F2421" s="23"/>
      <c r="G2421" s="22"/>
      <c r="H2421" s="22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23"/>
      <c r="AF2421" s="23"/>
    </row>
    <row r="2422" spans="2:32" ht="14.25" x14ac:dyDescent="0.2">
      <c r="B2422" s="93"/>
      <c r="C2422" s="22"/>
      <c r="D2422" s="22"/>
      <c r="E2422" s="23"/>
      <c r="F2422" s="23"/>
      <c r="G2422" s="22"/>
      <c r="H2422" s="22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  <c r="Y2422" s="23"/>
      <c r="Z2422" s="23"/>
      <c r="AA2422" s="23"/>
      <c r="AB2422" s="23"/>
      <c r="AC2422" s="23"/>
      <c r="AD2422" s="23"/>
      <c r="AE2422" s="23"/>
      <c r="AF2422" s="23"/>
    </row>
    <row r="2423" spans="2:32" ht="14.25" x14ac:dyDescent="0.2">
      <c r="B2423" s="93"/>
      <c r="C2423" s="22"/>
      <c r="D2423" s="22"/>
      <c r="E2423" s="23"/>
      <c r="F2423" s="23"/>
      <c r="G2423" s="22"/>
      <c r="H2423" s="22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  <c r="AD2423" s="23"/>
      <c r="AE2423" s="23"/>
      <c r="AF2423" s="23"/>
    </row>
    <row r="2424" spans="2:32" ht="14.25" x14ac:dyDescent="0.2">
      <c r="B2424" s="93"/>
      <c r="C2424" s="22"/>
      <c r="D2424" s="22"/>
      <c r="E2424" s="23"/>
      <c r="F2424" s="23"/>
      <c r="G2424" s="22"/>
      <c r="H2424" s="22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  <c r="AD2424" s="23"/>
      <c r="AE2424" s="23"/>
      <c r="AF2424" s="23"/>
    </row>
    <row r="2425" spans="2:32" ht="14.25" x14ac:dyDescent="0.2">
      <c r="B2425" s="93"/>
      <c r="C2425" s="22"/>
      <c r="D2425" s="22"/>
      <c r="E2425" s="23"/>
      <c r="F2425" s="23"/>
      <c r="G2425" s="22"/>
      <c r="H2425" s="22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  <c r="AD2425" s="23"/>
      <c r="AE2425" s="23"/>
      <c r="AF2425" s="23"/>
    </row>
    <row r="2426" spans="2:32" ht="14.25" x14ac:dyDescent="0.2">
      <c r="B2426" s="93"/>
      <c r="C2426" s="22"/>
      <c r="D2426" s="22"/>
      <c r="E2426" s="23"/>
      <c r="F2426" s="23"/>
      <c r="G2426" s="22"/>
      <c r="H2426" s="22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  <c r="Y2426" s="23"/>
      <c r="Z2426" s="23"/>
      <c r="AA2426" s="23"/>
      <c r="AB2426" s="23"/>
      <c r="AC2426" s="23"/>
      <c r="AD2426" s="23"/>
      <c r="AE2426" s="23"/>
      <c r="AF2426" s="23"/>
    </row>
    <row r="2427" spans="2:32" ht="14.25" x14ac:dyDescent="0.2">
      <c r="B2427" s="93"/>
      <c r="C2427" s="22"/>
      <c r="D2427" s="22"/>
      <c r="E2427" s="23"/>
      <c r="F2427" s="23"/>
      <c r="G2427" s="22"/>
      <c r="H2427" s="22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23"/>
      <c r="AF2427" s="23"/>
    </row>
    <row r="2428" spans="2:32" ht="14.25" x14ac:dyDescent="0.2">
      <c r="B2428" s="93"/>
      <c r="C2428" s="22"/>
      <c r="D2428" s="22"/>
      <c r="E2428" s="23"/>
      <c r="F2428" s="23"/>
      <c r="G2428" s="22"/>
      <c r="H2428" s="22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  <c r="Y2428" s="23"/>
      <c r="Z2428" s="23"/>
      <c r="AA2428" s="23"/>
      <c r="AB2428" s="23"/>
      <c r="AC2428" s="23"/>
      <c r="AD2428" s="23"/>
      <c r="AE2428" s="23"/>
      <c r="AF2428" s="23"/>
    </row>
    <row r="2429" spans="2:32" ht="14.25" x14ac:dyDescent="0.2">
      <c r="B2429" s="93"/>
      <c r="C2429" s="22"/>
      <c r="D2429" s="22"/>
      <c r="E2429" s="23"/>
      <c r="F2429" s="23"/>
      <c r="G2429" s="22"/>
      <c r="H2429" s="22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  <c r="Y2429" s="23"/>
      <c r="Z2429" s="23"/>
      <c r="AA2429" s="23"/>
      <c r="AB2429" s="23"/>
      <c r="AC2429" s="23"/>
      <c r="AD2429" s="23"/>
      <c r="AE2429" s="23"/>
      <c r="AF2429" s="23"/>
    </row>
    <row r="2430" spans="2:32" ht="14.25" x14ac:dyDescent="0.2">
      <c r="B2430" s="93"/>
      <c r="C2430" s="22"/>
      <c r="D2430" s="22"/>
      <c r="E2430" s="23"/>
      <c r="F2430" s="23"/>
      <c r="G2430" s="22"/>
      <c r="H2430" s="22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  <c r="AD2430" s="23"/>
      <c r="AE2430" s="23"/>
      <c r="AF2430" s="23"/>
    </row>
    <row r="2431" spans="2:32" ht="14.25" x14ac:dyDescent="0.2">
      <c r="B2431" s="93"/>
      <c r="C2431" s="22"/>
      <c r="D2431" s="22"/>
      <c r="E2431" s="23"/>
      <c r="F2431" s="23"/>
      <c r="G2431" s="22"/>
      <c r="H2431" s="22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  <c r="Y2431" s="23"/>
      <c r="Z2431" s="23"/>
      <c r="AA2431" s="23"/>
      <c r="AB2431" s="23"/>
      <c r="AC2431" s="23"/>
      <c r="AD2431" s="23"/>
      <c r="AE2431" s="23"/>
      <c r="AF2431" s="23"/>
    </row>
    <row r="2432" spans="2:32" ht="14.25" x14ac:dyDescent="0.2">
      <c r="B2432" s="93"/>
      <c r="C2432" s="22"/>
      <c r="D2432" s="22"/>
      <c r="E2432" s="23"/>
      <c r="F2432" s="23"/>
      <c r="G2432" s="22"/>
      <c r="H2432" s="22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  <c r="Y2432" s="23"/>
      <c r="Z2432" s="23"/>
      <c r="AA2432" s="23"/>
      <c r="AB2432" s="23"/>
      <c r="AC2432" s="23"/>
      <c r="AD2432" s="23"/>
      <c r="AE2432" s="23"/>
      <c r="AF2432" s="23"/>
    </row>
    <row r="2433" spans="2:32" ht="14.25" x14ac:dyDescent="0.2">
      <c r="B2433" s="93"/>
      <c r="C2433" s="22"/>
      <c r="D2433" s="22"/>
      <c r="E2433" s="23"/>
      <c r="F2433" s="23"/>
      <c r="G2433" s="22"/>
      <c r="H2433" s="22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  <c r="AD2433" s="23"/>
      <c r="AE2433" s="23"/>
      <c r="AF2433" s="23"/>
    </row>
    <row r="2434" spans="2:32" ht="14.25" x14ac:dyDescent="0.2">
      <c r="B2434" s="93"/>
      <c r="C2434" s="22"/>
      <c r="D2434" s="22"/>
      <c r="E2434" s="23"/>
      <c r="F2434" s="23"/>
      <c r="G2434" s="22"/>
      <c r="H2434" s="22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  <c r="Y2434" s="23"/>
      <c r="Z2434" s="23"/>
      <c r="AA2434" s="23"/>
      <c r="AB2434" s="23"/>
      <c r="AC2434" s="23"/>
      <c r="AD2434" s="23"/>
      <c r="AE2434" s="23"/>
      <c r="AF2434" s="23"/>
    </row>
    <row r="2435" spans="2:32" ht="14.25" x14ac:dyDescent="0.2">
      <c r="B2435" s="93"/>
      <c r="C2435" s="22"/>
      <c r="D2435" s="22"/>
      <c r="E2435" s="23"/>
      <c r="F2435" s="23"/>
      <c r="G2435" s="22"/>
      <c r="H2435" s="22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  <c r="Y2435" s="23"/>
      <c r="Z2435" s="23"/>
      <c r="AA2435" s="23"/>
      <c r="AB2435" s="23"/>
      <c r="AC2435" s="23"/>
      <c r="AD2435" s="23"/>
      <c r="AE2435" s="23"/>
      <c r="AF2435" s="23"/>
    </row>
    <row r="2436" spans="2:32" ht="14.25" x14ac:dyDescent="0.2">
      <c r="B2436" s="93"/>
      <c r="C2436" s="22"/>
      <c r="D2436" s="22"/>
      <c r="E2436" s="23"/>
      <c r="F2436" s="23"/>
      <c r="G2436" s="22"/>
      <c r="H2436" s="22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  <c r="AD2436" s="23"/>
      <c r="AE2436" s="23"/>
      <c r="AF2436" s="23"/>
    </row>
    <row r="2437" spans="2:32" ht="14.25" x14ac:dyDescent="0.2">
      <c r="B2437" s="93"/>
      <c r="C2437" s="22"/>
      <c r="D2437" s="22"/>
      <c r="E2437" s="23"/>
      <c r="F2437" s="23"/>
      <c r="G2437" s="22"/>
      <c r="H2437" s="22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3"/>
      <c r="AA2437" s="23"/>
      <c r="AB2437" s="23"/>
      <c r="AC2437" s="23"/>
      <c r="AD2437" s="23"/>
      <c r="AE2437" s="23"/>
      <c r="AF2437" s="23"/>
    </row>
    <row r="2438" spans="2:32" ht="14.25" x14ac:dyDescent="0.2">
      <c r="B2438" s="93"/>
      <c r="C2438" s="22"/>
      <c r="D2438" s="22"/>
      <c r="E2438" s="23"/>
      <c r="F2438" s="23"/>
      <c r="G2438" s="22"/>
      <c r="H2438" s="22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3"/>
      <c r="AA2438" s="23"/>
      <c r="AB2438" s="23"/>
      <c r="AC2438" s="23"/>
      <c r="AD2438" s="23"/>
      <c r="AE2438" s="23"/>
      <c r="AF2438" s="23"/>
    </row>
    <row r="2439" spans="2:32" ht="14.25" x14ac:dyDescent="0.2">
      <c r="B2439" s="93"/>
      <c r="C2439" s="22"/>
      <c r="D2439" s="22"/>
      <c r="E2439" s="23"/>
      <c r="F2439" s="23"/>
      <c r="G2439" s="22"/>
      <c r="H2439" s="22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</row>
    <row r="2440" spans="2:32" ht="14.25" x14ac:dyDescent="0.2">
      <c r="B2440" s="93"/>
      <c r="C2440" s="22"/>
      <c r="D2440" s="22"/>
      <c r="E2440" s="23"/>
      <c r="F2440" s="23"/>
      <c r="G2440" s="22"/>
      <c r="H2440" s="22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3"/>
      <c r="AA2440" s="23"/>
      <c r="AB2440" s="23"/>
      <c r="AC2440" s="23"/>
      <c r="AD2440" s="23"/>
      <c r="AE2440" s="23"/>
      <c r="AF2440" s="23"/>
    </row>
    <row r="2441" spans="2:32" ht="14.25" x14ac:dyDescent="0.2">
      <c r="B2441" s="93"/>
      <c r="C2441" s="22"/>
      <c r="D2441" s="22"/>
      <c r="E2441" s="23"/>
      <c r="F2441" s="23"/>
      <c r="G2441" s="22"/>
      <c r="H2441" s="22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3"/>
      <c r="AA2441" s="23"/>
      <c r="AB2441" s="23"/>
      <c r="AC2441" s="23"/>
      <c r="AD2441" s="23"/>
      <c r="AE2441" s="23"/>
      <c r="AF2441" s="23"/>
    </row>
    <row r="2442" spans="2:32" ht="14.25" x14ac:dyDescent="0.2">
      <c r="B2442" s="93"/>
      <c r="C2442" s="22"/>
      <c r="D2442" s="22"/>
      <c r="E2442" s="23"/>
      <c r="F2442" s="23"/>
      <c r="G2442" s="22"/>
      <c r="H2442" s="22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23"/>
      <c r="AF2442" s="23"/>
    </row>
    <row r="2443" spans="2:32" ht="14.25" x14ac:dyDescent="0.2">
      <c r="B2443" s="93"/>
      <c r="C2443" s="22"/>
      <c r="D2443" s="22"/>
      <c r="E2443" s="23"/>
      <c r="F2443" s="23"/>
      <c r="G2443" s="22"/>
      <c r="H2443" s="22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3"/>
      <c r="AA2443" s="23"/>
      <c r="AB2443" s="23"/>
      <c r="AC2443" s="23"/>
      <c r="AD2443" s="23"/>
      <c r="AE2443" s="23"/>
      <c r="AF2443" s="23"/>
    </row>
    <row r="2444" spans="2:32" ht="14.25" x14ac:dyDescent="0.2">
      <c r="B2444" s="93"/>
      <c r="C2444" s="22"/>
      <c r="D2444" s="22"/>
      <c r="E2444" s="23"/>
      <c r="F2444" s="23"/>
      <c r="G2444" s="22"/>
      <c r="H2444" s="22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3"/>
      <c r="AA2444" s="23"/>
      <c r="AB2444" s="23"/>
      <c r="AC2444" s="23"/>
      <c r="AD2444" s="23"/>
      <c r="AE2444" s="23"/>
      <c r="AF2444" s="23"/>
    </row>
    <row r="2445" spans="2:32" ht="14.25" x14ac:dyDescent="0.2">
      <c r="B2445" s="93"/>
      <c r="C2445" s="22"/>
      <c r="D2445" s="22"/>
      <c r="E2445" s="23"/>
      <c r="F2445" s="23"/>
      <c r="G2445" s="22"/>
      <c r="H2445" s="22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3"/>
      <c r="AA2445" s="23"/>
      <c r="AB2445" s="23"/>
      <c r="AC2445" s="23"/>
      <c r="AD2445" s="23"/>
      <c r="AE2445" s="23"/>
      <c r="AF2445" s="23"/>
    </row>
    <row r="2446" spans="2:32" ht="14.25" x14ac:dyDescent="0.2">
      <c r="B2446" s="93"/>
      <c r="C2446" s="22"/>
      <c r="D2446" s="22"/>
      <c r="E2446" s="23"/>
      <c r="F2446" s="23"/>
      <c r="G2446" s="22"/>
      <c r="H2446" s="22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3"/>
      <c r="AA2446" s="23"/>
      <c r="AB2446" s="23"/>
      <c r="AC2446" s="23"/>
      <c r="AD2446" s="23"/>
      <c r="AE2446" s="23"/>
      <c r="AF2446" s="23"/>
    </row>
    <row r="2447" spans="2:32" ht="14.25" x14ac:dyDescent="0.2">
      <c r="B2447" s="93"/>
      <c r="C2447" s="22"/>
      <c r="D2447" s="22"/>
      <c r="E2447" s="23"/>
      <c r="F2447" s="23"/>
      <c r="G2447" s="22"/>
      <c r="H2447" s="22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3"/>
      <c r="AA2447" s="23"/>
      <c r="AB2447" s="23"/>
      <c r="AC2447" s="23"/>
      <c r="AD2447" s="23"/>
      <c r="AE2447" s="23"/>
      <c r="AF2447" s="23"/>
    </row>
    <row r="2448" spans="2:32" ht="14.25" x14ac:dyDescent="0.2">
      <c r="B2448" s="93"/>
      <c r="C2448" s="22"/>
      <c r="D2448" s="22"/>
      <c r="E2448" s="23"/>
      <c r="F2448" s="23"/>
      <c r="G2448" s="22"/>
      <c r="H2448" s="22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3"/>
      <c r="AA2448" s="23"/>
      <c r="AB2448" s="23"/>
      <c r="AC2448" s="23"/>
      <c r="AD2448" s="23"/>
      <c r="AE2448" s="23"/>
      <c r="AF2448" s="23"/>
    </row>
    <row r="2449" spans="2:32" ht="14.25" x14ac:dyDescent="0.2">
      <c r="B2449" s="93"/>
      <c r="C2449" s="22"/>
      <c r="D2449" s="22"/>
      <c r="E2449" s="23"/>
      <c r="F2449" s="23"/>
      <c r="G2449" s="22"/>
      <c r="H2449" s="22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3"/>
      <c r="AA2449" s="23"/>
      <c r="AB2449" s="23"/>
      <c r="AC2449" s="23"/>
      <c r="AD2449" s="23"/>
      <c r="AE2449" s="23"/>
      <c r="AF2449" s="23"/>
    </row>
    <row r="2450" spans="2:32" ht="14.25" x14ac:dyDescent="0.2">
      <c r="B2450" s="93"/>
      <c r="C2450" s="22"/>
      <c r="D2450" s="22"/>
      <c r="E2450" s="23"/>
      <c r="F2450" s="23"/>
      <c r="G2450" s="22"/>
      <c r="H2450" s="22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  <c r="Y2450" s="23"/>
      <c r="Z2450" s="23"/>
      <c r="AA2450" s="23"/>
      <c r="AB2450" s="23"/>
      <c r="AC2450" s="23"/>
      <c r="AD2450" s="23"/>
      <c r="AE2450" s="23"/>
      <c r="AF2450" s="23"/>
    </row>
    <row r="2451" spans="2:32" ht="14.25" x14ac:dyDescent="0.2">
      <c r="B2451" s="93"/>
      <c r="C2451" s="22"/>
      <c r="D2451" s="22"/>
      <c r="E2451" s="23"/>
      <c r="F2451" s="23"/>
      <c r="G2451" s="22"/>
      <c r="H2451" s="22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  <c r="Y2451" s="23"/>
      <c r="Z2451" s="23"/>
      <c r="AA2451" s="23"/>
      <c r="AB2451" s="23"/>
      <c r="AC2451" s="23"/>
      <c r="AD2451" s="23"/>
      <c r="AE2451" s="23"/>
      <c r="AF2451" s="23"/>
    </row>
    <row r="2452" spans="2:32" ht="14.25" x14ac:dyDescent="0.2">
      <c r="B2452" s="93"/>
      <c r="C2452" s="22"/>
      <c r="D2452" s="22"/>
      <c r="E2452" s="23"/>
      <c r="F2452" s="23"/>
      <c r="G2452" s="22"/>
      <c r="H2452" s="22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  <c r="Y2452" s="23"/>
      <c r="Z2452" s="23"/>
      <c r="AA2452" s="23"/>
      <c r="AB2452" s="23"/>
      <c r="AC2452" s="23"/>
      <c r="AD2452" s="23"/>
      <c r="AE2452" s="23"/>
      <c r="AF2452" s="23"/>
    </row>
    <row r="2453" spans="2:32" ht="14.25" x14ac:dyDescent="0.2">
      <c r="B2453" s="93"/>
      <c r="C2453" s="22"/>
      <c r="D2453" s="22"/>
      <c r="E2453" s="23"/>
      <c r="F2453" s="23"/>
      <c r="G2453" s="22"/>
      <c r="H2453" s="22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  <c r="AD2453" s="23"/>
      <c r="AE2453" s="23"/>
      <c r="AF2453" s="23"/>
    </row>
    <row r="2454" spans="2:32" ht="14.25" x14ac:dyDescent="0.2">
      <c r="B2454" s="93"/>
      <c r="C2454" s="22"/>
      <c r="D2454" s="22"/>
      <c r="E2454" s="23"/>
      <c r="F2454" s="23"/>
      <c r="G2454" s="22"/>
      <c r="H2454" s="22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  <c r="Y2454" s="23"/>
      <c r="Z2454" s="23"/>
      <c r="AA2454" s="23"/>
      <c r="AB2454" s="23"/>
      <c r="AC2454" s="23"/>
      <c r="AD2454" s="23"/>
      <c r="AE2454" s="23"/>
      <c r="AF2454" s="23"/>
    </row>
    <row r="2455" spans="2:32" ht="14.25" x14ac:dyDescent="0.2">
      <c r="B2455" s="93"/>
      <c r="C2455" s="22"/>
      <c r="D2455" s="22"/>
      <c r="E2455" s="23"/>
      <c r="F2455" s="23"/>
      <c r="G2455" s="22"/>
      <c r="H2455" s="22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  <c r="Y2455" s="23"/>
      <c r="Z2455" s="23"/>
      <c r="AA2455" s="23"/>
      <c r="AB2455" s="23"/>
      <c r="AC2455" s="23"/>
      <c r="AD2455" s="23"/>
      <c r="AE2455" s="23"/>
      <c r="AF2455" s="23"/>
    </row>
    <row r="2456" spans="2:32" ht="14.25" x14ac:dyDescent="0.2">
      <c r="B2456" s="93"/>
      <c r="C2456" s="22"/>
      <c r="D2456" s="22"/>
      <c r="E2456" s="23"/>
      <c r="F2456" s="23"/>
      <c r="G2456" s="22"/>
      <c r="H2456" s="22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</row>
    <row r="2457" spans="2:32" ht="14.25" x14ac:dyDescent="0.2">
      <c r="B2457" s="93"/>
      <c r="C2457" s="22"/>
      <c r="D2457" s="22"/>
      <c r="E2457" s="23"/>
      <c r="F2457" s="23"/>
      <c r="G2457" s="22"/>
      <c r="H2457" s="22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  <c r="Y2457" s="23"/>
      <c r="Z2457" s="23"/>
      <c r="AA2457" s="23"/>
      <c r="AB2457" s="23"/>
      <c r="AC2457" s="23"/>
      <c r="AD2457" s="23"/>
      <c r="AE2457" s="23"/>
      <c r="AF2457" s="23"/>
    </row>
    <row r="2458" spans="2:32" ht="14.25" x14ac:dyDescent="0.2">
      <c r="B2458" s="93"/>
      <c r="C2458" s="22"/>
      <c r="D2458" s="22"/>
      <c r="E2458" s="23"/>
      <c r="F2458" s="23"/>
      <c r="G2458" s="22"/>
      <c r="H2458" s="22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  <c r="Y2458" s="23"/>
      <c r="Z2458" s="23"/>
      <c r="AA2458" s="23"/>
      <c r="AB2458" s="23"/>
      <c r="AC2458" s="23"/>
      <c r="AD2458" s="23"/>
      <c r="AE2458" s="23"/>
      <c r="AF2458" s="23"/>
    </row>
    <row r="2459" spans="2:32" ht="14.25" x14ac:dyDescent="0.2">
      <c r="B2459" s="93"/>
      <c r="C2459" s="22"/>
      <c r="D2459" s="22"/>
      <c r="E2459" s="23"/>
      <c r="F2459" s="23"/>
      <c r="G2459" s="22"/>
      <c r="H2459" s="22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  <c r="AD2459" s="23"/>
      <c r="AE2459" s="23"/>
      <c r="AF2459" s="23"/>
    </row>
    <row r="2460" spans="2:32" ht="14.25" x14ac:dyDescent="0.2">
      <c r="B2460" s="93"/>
      <c r="C2460" s="22"/>
      <c r="D2460" s="22"/>
      <c r="E2460" s="23"/>
      <c r="F2460" s="23"/>
      <c r="G2460" s="22"/>
      <c r="H2460" s="22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  <c r="Y2460" s="23"/>
      <c r="Z2460" s="23"/>
      <c r="AA2460" s="23"/>
      <c r="AB2460" s="23"/>
      <c r="AC2460" s="23"/>
      <c r="AD2460" s="23"/>
      <c r="AE2460" s="23"/>
      <c r="AF2460" s="23"/>
    </row>
    <row r="2461" spans="2:32" ht="14.25" x14ac:dyDescent="0.2">
      <c r="B2461" s="93"/>
      <c r="C2461" s="22"/>
      <c r="D2461" s="22"/>
      <c r="E2461" s="23"/>
      <c r="F2461" s="23"/>
      <c r="G2461" s="22"/>
      <c r="H2461" s="22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  <c r="Y2461" s="23"/>
      <c r="Z2461" s="23"/>
      <c r="AA2461" s="23"/>
      <c r="AB2461" s="23"/>
      <c r="AC2461" s="23"/>
      <c r="AD2461" s="23"/>
      <c r="AE2461" s="23"/>
      <c r="AF2461" s="23"/>
    </row>
    <row r="2462" spans="2:32" ht="14.25" x14ac:dyDescent="0.2">
      <c r="B2462" s="93"/>
      <c r="C2462" s="22"/>
      <c r="D2462" s="22"/>
      <c r="E2462" s="23"/>
      <c r="F2462" s="23"/>
      <c r="G2462" s="22"/>
      <c r="H2462" s="22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  <c r="AD2462" s="23"/>
      <c r="AE2462" s="23"/>
      <c r="AF2462" s="23"/>
    </row>
    <row r="2463" spans="2:32" ht="14.25" x14ac:dyDescent="0.2">
      <c r="B2463" s="93"/>
      <c r="C2463" s="22"/>
      <c r="D2463" s="22"/>
      <c r="E2463" s="23"/>
      <c r="F2463" s="23"/>
      <c r="G2463" s="22"/>
      <c r="H2463" s="22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  <c r="Y2463" s="23"/>
      <c r="Z2463" s="23"/>
      <c r="AA2463" s="23"/>
      <c r="AB2463" s="23"/>
      <c r="AC2463" s="23"/>
      <c r="AD2463" s="23"/>
      <c r="AE2463" s="23"/>
      <c r="AF2463" s="23"/>
    </row>
    <row r="2464" spans="2:32" ht="14.25" x14ac:dyDescent="0.2">
      <c r="B2464" s="93"/>
      <c r="C2464" s="22"/>
      <c r="D2464" s="22"/>
      <c r="E2464" s="23"/>
      <c r="F2464" s="23"/>
      <c r="G2464" s="22"/>
      <c r="H2464" s="22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  <c r="Y2464" s="23"/>
      <c r="Z2464" s="23"/>
      <c r="AA2464" s="23"/>
      <c r="AB2464" s="23"/>
      <c r="AC2464" s="23"/>
      <c r="AD2464" s="23"/>
      <c r="AE2464" s="23"/>
      <c r="AF2464" s="23"/>
    </row>
    <row r="2465" spans="2:32" ht="14.25" x14ac:dyDescent="0.2">
      <c r="B2465" s="93"/>
      <c r="C2465" s="22"/>
      <c r="D2465" s="22"/>
      <c r="E2465" s="23"/>
      <c r="F2465" s="23"/>
      <c r="G2465" s="22"/>
      <c r="H2465" s="22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  <c r="AD2465" s="23"/>
      <c r="AE2465" s="23"/>
      <c r="AF2465" s="23"/>
    </row>
    <row r="2466" spans="2:32" ht="14.25" x14ac:dyDescent="0.2">
      <c r="B2466" s="93"/>
      <c r="C2466" s="22"/>
      <c r="D2466" s="22"/>
      <c r="E2466" s="23"/>
      <c r="F2466" s="23"/>
      <c r="G2466" s="22"/>
      <c r="H2466" s="22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  <c r="Y2466" s="23"/>
      <c r="Z2466" s="23"/>
      <c r="AA2466" s="23"/>
      <c r="AB2466" s="23"/>
      <c r="AC2466" s="23"/>
      <c r="AD2466" s="23"/>
      <c r="AE2466" s="23"/>
      <c r="AF2466" s="23"/>
    </row>
    <row r="2467" spans="2:32" ht="14.25" x14ac:dyDescent="0.2">
      <c r="B2467" s="93"/>
      <c r="C2467" s="22"/>
      <c r="D2467" s="22"/>
      <c r="E2467" s="23"/>
      <c r="F2467" s="23"/>
      <c r="G2467" s="22"/>
      <c r="H2467" s="22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  <c r="Y2467" s="23"/>
      <c r="Z2467" s="23"/>
      <c r="AA2467" s="23"/>
      <c r="AB2467" s="23"/>
      <c r="AC2467" s="23"/>
      <c r="AD2467" s="23"/>
      <c r="AE2467" s="23"/>
      <c r="AF2467" s="23"/>
    </row>
    <row r="2468" spans="2:32" ht="14.25" x14ac:dyDescent="0.2">
      <c r="B2468" s="93"/>
      <c r="C2468" s="22"/>
      <c r="D2468" s="22"/>
      <c r="E2468" s="23"/>
      <c r="F2468" s="23"/>
      <c r="G2468" s="22"/>
      <c r="H2468" s="22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  <c r="AD2468" s="23"/>
      <c r="AE2468" s="23"/>
      <c r="AF2468" s="23"/>
    </row>
    <row r="2469" spans="2:32" ht="14.25" x14ac:dyDescent="0.2">
      <c r="B2469" s="93"/>
      <c r="C2469" s="22"/>
      <c r="D2469" s="22"/>
      <c r="E2469" s="23"/>
      <c r="F2469" s="23"/>
      <c r="G2469" s="22"/>
      <c r="H2469" s="22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  <c r="Y2469" s="23"/>
      <c r="Z2469" s="23"/>
      <c r="AA2469" s="23"/>
      <c r="AB2469" s="23"/>
      <c r="AC2469" s="23"/>
      <c r="AD2469" s="23"/>
      <c r="AE2469" s="23"/>
      <c r="AF2469" s="23"/>
    </row>
    <row r="2470" spans="2:32" ht="14.25" x14ac:dyDescent="0.2">
      <c r="B2470" s="93"/>
      <c r="C2470" s="22"/>
      <c r="D2470" s="22"/>
      <c r="E2470" s="23"/>
      <c r="F2470" s="23"/>
      <c r="G2470" s="22"/>
      <c r="H2470" s="22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  <c r="Y2470" s="23"/>
      <c r="Z2470" s="23"/>
      <c r="AA2470" s="23"/>
      <c r="AB2470" s="23"/>
      <c r="AC2470" s="23"/>
      <c r="AD2470" s="23"/>
      <c r="AE2470" s="23"/>
      <c r="AF2470" s="23"/>
    </row>
    <row r="2471" spans="2:32" ht="14.25" x14ac:dyDescent="0.2">
      <c r="B2471" s="93"/>
      <c r="C2471" s="22"/>
      <c r="D2471" s="22"/>
      <c r="E2471" s="23"/>
      <c r="F2471" s="23"/>
      <c r="G2471" s="22"/>
      <c r="H2471" s="22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  <c r="AD2471" s="23"/>
      <c r="AE2471" s="23"/>
      <c r="AF2471" s="23"/>
    </row>
    <row r="2472" spans="2:32" ht="14.25" x14ac:dyDescent="0.2">
      <c r="B2472" s="93"/>
      <c r="C2472" s="22"/>
      <c r="D2472" s="22"/>
      <c r="E2472" s="23"/>
      <c r="F2472" s="23"/>
      <c r="G2472" s="22"/>
      <c r="H2472" s="22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  <c r="Y2472" s="23"/>
      <c r="Z2472" s="23"/>
      <c r="AA2472" s="23"/>
      <c r="AB2472" s="23"/>
      <c r="AC2472" s="23"/>
      <c r="AD2472" s="23"/>
      <c r="AE2472" s="23"/>
      <c r="AF2472" s="23"/>
    </row>
    <row r="2473" spans="2:32" ht="14.25" x14ac:dyDescent="0.2">
      <c r="B2473" s="93"/>
      <c r="C2473" s="22"/>
      <c r="D2473" s="22"/>
      <c r="E2473" s="23"/>
      <c r="F2473" s="23"/>
      <c r="G2473" s="22"/>
      <c r="H2473" s="22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  <c r="Y2473" s="23"/>
      <c r="Z2473" s="23"/>
      <c r="AA2473" s="23"/>
      <c r="AB2473" s="23"/>
      <c r="AC2473" s="23"/>
      <c r="AD2473" s="23"/>
      <c r="AE2473" s="23"/>
      <c r="AF2473" s="23"/>
    </row>
    <row r="2474" spans="2:32" ht="14.25" x14ac:dyDescent="0.2">
      <c r="B2474" s="93"/>
      <c r="C2474" s="22"/>
      <c r="D2474" s="22"/>
      <c r="E2474" s="23"/>
      <c r="F2474" s="23"/>
      <c r="G2474" s="22"/>
      <c r="H2474" s="22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  <c r="AD2474" s="23"/>
      <c r="AE2474" s="23"/>
      <c r="AF2474" s="23"/>
    </row>
    <row r="2475" spans="2:32" ht="14.25" x14ac:dyDescent="0.2">
      <c r="B2475" s="93"/>
      <c r="C2475" s="22"/>
      <c r="D2475" s="22"/>
      <c r="E2475" s="23"/>
      <c r="F2475" s="23"/>
      <c r="G2475" s="22"/>
      <c r="H2475" s="22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  <c r="Y2475" s="23"/>
      <c r="Z2475" s="23"/>
      <c r="AA2475" s="23"/>
      <c r="AB2475" s="23"/>
      <c r="AC2475" s="23"/>
      <c r="AD2475" s="23"/>
      <c r="AE2475" s="23"/>
      <c r="AF2475" s="23"/>
    </row>
    <row r="2476" spans="2:32" ht="14.25" x14ac:dyDescent="0.2">
      <c r="B2476" s="93"/>
      <c r="C2476" s="22"/>
      <c r="D2476" s="22"/>
      <c r="E2476" s="23"/>
      <c r="F2476" s="23"/>
      <c r="G2476" s="22"/>
      <c r="H2476" s="22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  <c r="AD2476" s="23"/>
      <c r="AE2476" s="23"/>
      <c r="AF2476" s="23"/>
    </row>
    <row r="2477" spans="2:32" ht="14.25" x14ac:dyDescent="0.2">
      <c r="B2477" s="93"/>
      <c r="C2477" s="22"/>
      <c r="D2477" s="22"/>
      <c r="E2477" s="23"/>
      <c r="F2477" s="23"/>
      <c r="G2477" s="22"/>
      <c r="H2477" s="22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  <c r="AD2477" s="23"/>
      <c r="AE2477" s="23"/>
      <c r="AF2477" s="23"/>
    </row>
    <row r="2478" spans="2:32" ht="14.25" x14ac:dyDescent="0.2">
      <c r="B2478" s="93"/>
      <c r="C2478" s="22"/>
      <c r="D2478" s="22"/>
      <c r="E2478" s="23"/>
      <c r="F2478" s="23"/>
      <c r="G2478" s="22"/>
      <c r="H2478" s="22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  <c r="Y2478" s="23"/>
      <c r="Z2478" s="23"/>
      <c r="AA2478" s="23"/>
      <c r="AB2478" s="23"/>
      <c r="AC2478" s="23"/>
      <c r="AD2478" s="23"/>
      <c r="AE2478" s="23"/>
      <c r="AF2478" s="23"/>
    </row>
    <row r="2479" spans="2:32" ht="14.25" x14ac:dyDescent="0.2">
      <c r="B2479" s="93"/>
      <c r="C2479" s="22"/>
      <c r="D2479" s="22"/>
      <c r="E2479" s="23"/>
      <c r="F2479" s="23"/>
      <c r="G2479" s="22"/>
      <c r="H2479" s="22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  <c r="Y2479" s="23"/>
      <c r="Z2479" s="23"/>
      <c r="AA2479" s="23"/>
      <c r="AB2479" s="23"/>
      <c r="AC2479" s="23"/>
      <c r="AD2479" s="23"/>
      <c r="AE2479" s="23"/>
      <c r="AF2479" s="23"/>
    </row>
    <row r="2480" spans="2:32" ht="14.25" x14ac:dyDescent="0.2">
      <c r="B2480" s="93"/>
      <c r="C2480" s="22"/>
      <c r="D2480" s="22"/>
      <c r="E2480" s="23"/>
      <c r="F2480" s="23"/>
      <c r="G2480" s="22"/>
      <c r="H2480" s="22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  <c r="AD2480" s="23"/>
      <c r="AE2480" s="23"/>
      <c r="AF2480" s="23"/>
    </row>
    <row r="2481" spans="2:32" ht="14.25" x14ac:dyDescent="0.2">
      <c r="B2481" s="93"/>
      <c r="C2481" s="22"/>
      <c r="D2481" s="22"/>
      <c r="E2481" s="23"/>
      <c r="F2481" s="23"/>
      <c r="G2481" s="22"/>
      <c r="H2481" s="22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  <c r="AD2481" s="23"/>
      <c r="AE2481" s="23"/>
      <c r="AF2481" s="23"/>
    </row>
    <row r="2482" spans="2:32" ht="14.25" x14ac:dyDescent="0.2">
      <c r="B2482" s="93"/>
      <c r="C2482" s="22"/>
      <c r="D2482" s="22"/>
      <c r="E2482" s="23"/>
      <c r="F2482" s="23"/>
      <c r="G2482" s="22"/>
      <c r="H2482" s="22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  <c r="Y2482" s="23"/>
      <c r="Z2482" s="23"/>
      <c r="AA2482" s="23"/>
      <c r="AB2482" s="23"/>
      <c r="AC2482" s="23"/>
      <c r="AD2482" s="23"/>
      <c r="AE2482" s="23"/>
      <c r="AF2482" s="23"/>
    </row>
    <row r="2483" spans="2:32" ht="14.25" x14ac:dyDescent="0.2">
      <c r="B2483" s="93"/>
      <c r="C2483" s="22"/>
      <c r="D2483" s="22"/>
      <c r="E2483" s="23"/>
      <c r="F2483" s="23"/>
      <c r="G2483" s="22"/>
      <c r="H2483" s="22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  <c r="AD2483" s="23"/>
      <c r="AE2483" s="23"/>
      <c r="AF2483" s="23"/>
    </row>
    <row r="2484" spans="2:32" ht="14.25" x14ac:dyDescent="0.2">
      <c r="B2484" s="93"/>
      <c r="C2484" s="22"/>
      <c r="D2484" s="22"/>
      <c r="E2484" s="23"/>
      <c r="F2484" s="23"/>
      <c r="G2484" s="22"/>
      <c r="H2484" s="22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  <c r="Y2484" s="23"/>
      <c r="Z2484" s="23"/>
      <c r="AA2484" s="23"/>
      <c r="AB2484" s="23"/>
      <c r="AC2484" s="23"/>
      <c r="AD2484" s="23"/>
      <c r="AE2484" s="23"/>
      <c r="AF2484" s="23"/>
    </row>
    <row r="2485" spans="2:32" ht="14.25" x14ac:dyDescent="0.2">
      <c r="B2485" s="93"/>
      <c r="C2485" s="22"/>
      <c r="D2485" s="22"/>
      <c r="E2485" s="23"/>
      <c r="F2485" s="23"/>
      <c r="G2485" s="22"/>
      <c r="H2485" s="22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  <c r="Y2485" s="23"/>
      <c r="Z2485" s="23"/>
      <c r="AA2485" s="23"/>
      <c r="AB2485" s="23"/>
      <c r="AC2485" s="23"/>
      <c r="AD2485" s="23"/>
      <c r="AE2485" s="23"/>
      <c r="AF2485" s="23"/>
    </row>
    <row r="2486" spans="2:32" ht="14.25" x14ac:dyDescent="0.2">
      <c r="B2486" s="93"/>
      <c r="C2486" s="22"/>
      <c r="D2486" s="22"/>
      <c r="E2486" s="23"/>
      <c r="F2486" s="23"/>
      <c r="G2486" s="22"/>
      <c r="H2486" s="22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  <c r="AD2486" s="23"/>
      <c r="AE2486" s="23"/>
      <c r="AF2486" s="23"/>
    </row>
    <row r="2487" spans="2:32" ht="14.25" x14ac:dyDescent="0.2">
      <c r="B2487" s="93"/>
      <c r="C2487" s="22"/>
      <c r="D2487" s="22"/>
      <c r="E2487" s="23"/>
      <c r="F2487" s="23"/>
      <c r="G2487" s="22"/>
      <c r="H2487" s="22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  <c r="Y2487" s="23"/>
      <c r="Z2487" s="23"/>
      <c r="AA2487" s="23"/>
      <c r="AB2487" s="23"/>
      <c r="AC2487" s="23"/>
      <c r="AD2487" s="23"/>
      <c r="AE2487" s="23"/>
      <c r="AF2487" s="23"/>
    </row>
    <row r="2488" spans="2:32" ht="14.25" x14ac:dyDescent="0.2">
      <c r="B2488" s="93"/>
      <c r="C2488" s="22"/>
      <c r="D2488" s="22"/>
      <c r="E2488" s="23"/>
      <c r="F2488" s="23"/>
      <c r="G2488" s="22"/>
      <c r="H2488" s="22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  <c r="Y2488" s="23"/>
      <c r="Z2488" s="23"/>
      <c r="AA2488" s="23"/>
      <c r="AB2488" s="23"/>
      <c r="AC2488" s="23"/>
      <c r="AD2488" s="23"/>
      <c r="AE2488" s="23"/>
      <c r="AF2488" s="23"/>
    </row>
    <row r="2489" spans="2:32" ht="14.25" x14ac:dyDescent="0.2">
      <c r="B2489" s="93"/>
      <c r="C2489" s="22"/>
      <c r="D2489" s="22"/>
      <c r="E2489" s="23"/>
      <c r="F2489" s="23"/>
      <c r="G2489" s="22"/>
      <c r="H2489" s="22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  <c r="AD2489" s="23"/>
      <c r="AE2489" s="23"/>
      <c r="AF2489" s="23"/>
    </row>
    <row r="2490" spans="2:32" ht="14.25" x14ac:dyDescent="0.2">
      <c r="B2490" s="93"/>
      <c r="C2490" s="22"/>
      <c r="D2490" s="22"/>
      <c r="E2490" s="23"/>
      <c r="F2490" s="23"/>
      <c r="G2490" s="22"/>
      <c r="H2490" s="22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  <c r="Y2490" s="23"/>
      <c r="Z2490" s="23"/>
      <c r="AA2490" s="23"/>
      <c r="AB2490" s="23"/>
      <c r="AC2490" s="23"/>
      <c r="AD2490" s="23"/>
      <c r="AE2490" s="23"/>
      <c r="AF2490" s="23"/>
    </row>
    <row r="2491" spans="2:32" ht="14.25" x14ac:dyDescent="0.2">
      <c r="B2491" s="93"/>
      <c r="C2491" s="22"/>
      <c r="D2491" s="22"/>
      <c r="E2491" s="23"/>
      <c r="F2491" s="23"/>
      <c r="G2491" s="22"/>
      <c r="H2491" s="22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  <c r="Y2491" s="23"/>
      <c r="Z2491" s="23"/>
      <c r="AA2491" s="23"/>
      <c r="AB2491" s="23"/>
      <c r="AC2491" s="23"/>
      <c r="AD2491" s="23"/>
      <c r="AE2491" s="23"/>
      <c r="AF2491" s="23"/>
    </row>
    <row r="2492" spans="2:32" ht="14.25" x14ac:dyDescent="0.2">
      <c r="B2492" s="93"/>
      <c r="C2492" s="22"/>
      <c r="D2492" s="22"/>
      <c r="E2492" s="23"/>
      <c r="F2492" s="23"/>
      <c r="G2492" s="22"/>
      <c r="H2492" s="22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  <c r="AD2492" s="23"/>
      <c r="AE2492" s="23"/>
      <c r="AF2492" s="23"/>
    </row>
    <row r="2493" spans="2:32" ht="14.25" x14ac:dyDescent="0.2">
      <c r="B2493" s="93"/>
      <c r="C2493" s="22"/>
      <c r="D2493" s="22"/>
      <c r="E2493" s="23"/>
      <c r="F2493" s="23"/>
      <c r="G2493" s="22"/>
      <c r="H2493" s="22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  <c r="Y2493" s="23"/>
      <c r="Z2493" s="23"/>
      <c r="AA2493" s="23"/>
      <c r="AB2493" s="23"/>
      <c r="AC2493" s="23"/>
      <c r="AD2493" s="23"/>
      <c r="AE2493" s="23"/>
      <c r="AF2493" s="23"/>
    </row>
    <row r="2494" spans="2:32" ht="14.25" x14ac:dyDescent="0.2">
      <c r="B2494" s="93"/>
      <c r="C2494" s="22"/>
      <c r="D2494" s="22"/>
      <c r="E2494" s="23"/>
      <c r="F2494" s="23"/>
      <c r="G2494" s="22"/>
      <c r="H2494" s="22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  <c r="Y2494" s="23"/>
      <c r="Z2494" s="23"/>
      <c r="AA2494" s="23"/>
      <c r="AB2494" s="23"/>
      <c r="AC2494" s="23"/>
      <c r="AD2494" s="23"/>
      <c r="AE2494" s="23"/>
      <c r="AF2494" s="23"/>
    </row>
    <row r="2495" spans="2:32" ht="14.25" x14ac:dyDescent="0.2">
      <c r="B2495" s="93"/>
      <c r="C2495" s="22"/>
      <c r="D2495" s="22"/>
      <c r="E2495" s="23"/>
      <c r="F2495" s="23"/>
      <c r="G2495" s="22"/>
      <c r="H2495" s="22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  <c r="AD2495" s="23"/>
      <c r="AE2495" s="23"/>
      <c r="AF2495" s="23"/>
    </row>
    <row r="2496" spans="2:32" ht="14.25" x14ac:dyDescent="0.2">
      <c r="B2496" s="93"/>
      <c r="C2496" s="22"/>
      <c r="D2496" s="22"/>
      <c r="E2496" s="23"/>
      <c r="F2496" s="23"/>
      <c r="G2496" s="22"/>
      <c r="H2496" s="22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  <c r="Y2496" s="23"/>
      <c r="Z2496" s="23"/>
      <c r="AA2496" s="23"/>
      <c r="AB2496" s="23"/>
      <c r="AC2496" s="23"/>
      <c r="AD2496" s="23"/>
      <c r="AE2496" s="23"/>
      <c r="AF2496" s="23"/>
    </row>
    <row r="2497" spans="2:32" ht="14.25" x14ac:dyDescent="0.2">
      <c r="B2497" s="93"/>
      <c r="C2497" s="22"/>
      <c r="D2497" s="22"/>
      <c r="E2497" s="23"/>
      <c r="F2497" s="23"/>
      <c r="G2497" s="22"/>
      <c r="H2497" s="22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  <c r="Y2497" s="23"/>
      <c r="Z2497" s="23"/>
      <c r="AA2497" s="23"/>
      <c r="AB2497" s="23"/>
      <c r="AC2497" s="23"/>
      <c r="AD2497" s="23"/>
      <c r="AE2497" s="23"/>
      <c r="AF2497" s="23"/>
    </row>
    <row r="2498" spans="2:32" ht="14.25" x14ac:dyDescent="0.2">
      <c r="B2498" s="93"/>
      <c r="C2498" s="22"/>
      <c r="D2498" s="22"/>
      <c r="E2498" s="23"/>
      <c r="F2498" s="23"/>
      <c r="G2498" s="22"/>
      <c r="H2498" s="22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  <c r="AD2498" s="23"/>
      <c r="AE2498" s="23"/>
      <c r="AF2498" s="23"/>
    </row>
    <row r="2499" spans="2:32" ht="14.25" x14ac:dyDescent="0.2">
      <c r="B2499" s="93"/>
      <c r="C2499" s="22"/>
      <c r="D2499" s="22"/>
      <c r="E2499" s="23"/>
      <c r="F2499" s="23"/>
      <c r="G2499" s="22"/>
      <c r="H2499" s="22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  <c r="Y2499" s="23"/>
      <c r="Z2499" s="23"/>
      <c r="AA2499" s="23"/>
      <c r="AB2499" s="23"/>
      <c r="AC2499" s="23"/>
      <c r="AD2499" s="23"/>
      <c r="AE2499" s="23"/>
      <c r="AF2499" s="23"/>
    </row>
    <row r="2500" spans="2:32" ht="14.25" x14ac:dyDescent="0.2">
      <c r="B2500" s="93"/>
      <c r="C2500" s="22"/>
      <c r="D2500" s="22"/>
      <c r="E2500" s="23"/>
      <c r="F2500" s="23"/>
      <c r="G2500" s="22"/>
      <c r="H2500" s="22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  <c r="AD2500" s="23"/>
      <c r="AE2500" s="23"/>
      <c r="AF2500" s="23"/>
    </row>
    <row r="2501" spans="2:32" ht="14.25" x14ac:dyDescent="0.2">
      <c r="B2501" s="93"/>
      <c r="C2501" s="22"/>
      <c r="D2501" s="22"/>
      <c r="E2501" s="23"/>
      <c r="F2501" s="23"/>
      <c r="G2501" s="22"/>
      <c r="H2501" s="22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  <c r="AD2501" s="23"/>
      <c r="AE2501" s="23"/>
      <c r="AF2501" s="23"/>
    </row>
    <row r="2502" spans="2:32" ht="14.25" x14ac:dyDescent="0.2">
      <c r="B2502" s="93"/>
      <c r="C2502" s="22"/>
      <c r="D2502" s="22"/>
      <c r="E2502" s="23"/>
      <c r="F2502" s="23"/>
      <c r="G2502" s="22"/>
      <c r="H2502" s="22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  <c r="Y2502" s="23"/>
      <c r="Z2502" s="23"/>
      <c r="AA2502" s="23"/>
      <c r="AB2502" s="23"/>
      <c r="AC2502" s="23"/>
      <c r="AD2502" s="23"/>
      <c r="AE2502" s="23"/>
      <c r="AF2502" s="23"/>
    </row>
    <row r="2503" spans="2:32" ht="14.25" x14ac:dyDescent="0.2">
      <c r="B2503" s="93"/>
      <c r="C2503" s="22"/>
      <c r="D2503" s="22"/>
      <c r="E2503" s="23"/>
      <c r="F2503" s="23"/>
      <c r="G2503" s="22"/>
      <c r="H2503" s="22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  <c r="AD2503" s="23"/>
      <c r="AE2503" s="23"/>
      <c r="AF2503" s="23"/>
    </row>
    <row r="2504" spans="2:32" ht="14.25" x14ac:dyDescent="0.2">
      <c r="B2504" s="93"/>
      <c r="C2504" s="22"/>
      <c r="D2504" s="22"/>
      <c r="E2504" s="23"/>
      <c r="F2504" s="23"/>
      <c r="G2504" s="22"/>
      <c r="H2504" s="22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</row>
    <row r="2505" spans="2:32" ht="14.25" x14ac:dyDescent="0.2">
      <c r="B2505" s="93"/>
      <c r="C2505" s="22"/>
      <c r="D2505" s="22"/>
      <c r="E2505" s="23"/>
      <c r="F2505" s="23"/>
      <c r="G2505" s="22"/>
      <c r="H2505" s="22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  <c r="AD2505" s="23"/>
      <c r="AE2505" s="23"/>
      <c r="AF2505" s="23"/>
    </row>
    <row r="2506" spans="2:32" ht="14.25" x14ac:dyDescent="0.2">
      <c r="B2506" s="93"/>
      <c r="C2506" s="22"/>
      <c r="D2506" s="22"/>
      <c r="E2506" s="23"/>
      <c r="F2506" s="23"/>
      <c r="G2506" s="22"/>
      <c r="H2506" s="22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  <c r="AD2506" s="23"/>
      <c r="AE2506" s="23"/>
      <c r="AF2506" s="23"/>
    </row>
    <row r="2507" spans="2:32" ht="14.25" x14ac:dyDescent="0.2">
      <c r="B2507" s="93"/>
      <c r="C2507" s="22"/>
      <c r="D2507" s="22"/>
      <c r="E2507" s="23"/>
      <c r="F2507" s="23"/>
      <c r="G2507" s="22"/>
      <c r="H2507" s="22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</row>
    <row r="2508" spans="2:32" ht="14.25" x14ac:dyDescent="0.2">
      <c r="B2508" s="93"/>
      <c r="C2508" s="22"/>
      <c r="D2508" s="22"/>
      <c r="E2508" s="23"/>
      <c r="F2508" s="23"/>
      <c r="G2508" s="22"/>
      <c r="H2508" s="22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  <c r="AD2508" s="23"/>
      <c r="AE2508" s="23"/>
      <c r="AF2508" s="23"/>
    </row>
    <row r="2509" spans="2:32" ht="14.25" x14ac:dyDescent="0.2">
      <c r="B2509" s="93"/>
      <c r="C2509" s="22"/>
      <c r="D2509" s="22"/>
      <c r="E2509" s="23"/>
      <c r="F2509" s="23"/>
      <c r="G2509" s="22"/>
      <c r="H2509" s="22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  <c r="AD2509" s="23"/>
      <c r="AE2509" s="23"/>
      <c r="AF2509" s="23"/>
    </row>
    <row r="2510" spans="2:32" ht="14.25" x14ac:dyDescent="0.2">
      <c r="B2510" s="93"/>
      <c r="C2510" s="22"/>
      <c r="D2510" s="22"/>
      <c r="E2510" s="23"/>
      <c r="F2510" s="23"/>
      <c r="G2510" s="22"/>
      <c r="H2510" s="22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</row>
    <row r="2511" spans="2:32" ht="14.25" x14ac:dyDescent="0.2">
      <c r="B2511" s="93"/>
      <c r="C2511" s="22"/>
      <c r="D2511" s="22"/>
      <c r="E2511" s="23"/>
      <c r="F2511" s="23"/>
      <c r="G2511" s="22"/>
      <c r="H2511" s="22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  <c r="AD2511" s="23"/>
      <c r="AE2511" s="23"/>
      <c r="AF2511" s="23"/>
    </row>
    <row r="2512" spans="2:32" ht="14.25" x14ac:dyDescent="0.2">
      <c r="B2512" s="93"/>
      <c r="C2512" s="22"/>
      <c r="D2512" s="22"/>
      <c r="E2512" s="23"/>
      <c r="F2512" s="23"/>
      <c r="G2512" s="22"/>
      <c r="H2512" s="22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  <c r="AD2512" s="23"/>
      <c r="AE2512" s="23"/>
      <c r="AF2512" s="23"/>
    </row>
    <row r="2513" spans="2:32" ht="14.25" x14ac:dyDescent="0.2">
      <c r="B2513" s="93"/>
      <c r="C2513" s="22"/>
      <c r="D2513" s="22"/>
      <c r="E2513" s="23"/>
      <c r="F2513" s="23"/>
      <c r="G2513" s="22"/>
      <c r="H2513" s="22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</row>
    <row r="2514" spans="2:32" ht="14.25" x14ac:dyDescent="0.2">
      <c r="B2514" s="93"/>
      <c r="C2514" s="22"/>
      <c r="D2514" s="22"/>
      <c r="E2514" s="23"/>
      <c r="F2514" s="23"/>
      <c r="G2514" s="22"/>
      <c r="H2514" s="22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  <c r="AD2514" s="23"/>
      <c r="AE2514" s="23"/>
      <c r="AF2514" s="23"/>
    </row>
    <row r="2515" spans="2:32" ht="14.25" x14ac:dyDescent="0.2">
      <c r="B2515" s="93"/>
      <c r="C2515" s="22"/>
      <c r="D2515" s="22"/>
      <c r="E2515" s="23"/>
      <c r="F2515" s="23"/>
      <c r="G2515" s="22"/>
      <c r="H2515" s="22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  <c r="AD2515" s="23"/>
      <c r="AE2515" s="23"/>
      <c r="AF2515" s="23"/>
    </row>
    <row r="2516" spans="2:32" ht="14.25" x14ac:dyDescent="0.2">
      <c r="B2516" s="93"/>
      <c r="C2516" s="22"/>
      <c r="D2516" s="22"/>
      <c r="E2516" s="23"/>
      <c r="F2516" s="23"/>
      <c r="G2516" s="22"/>
      <c r="H2516" s="22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</row>
    <row r="2517" spans="2:32" ht="14.25" x14ac:dyDescent="0.2">
      <c r="B2517" s="93"/>
      <c r="C2517" s="22"/>
      <c r="D2517" s="22"/>
      <c r="E2517" s="23"/>
      <c r="F2517" s="23"/>
      <c r="G2517" s="22"/>
      <c r="H2517" s="22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  <c r="AD2517" s="23"/>
      <c r="AE2517" s="23"/>
      <c r="AF2517" s="23"/>
    </row>
    <row r="2518" spans="2:32" ht="14.25" x14ac:dyDescent="0.2">
      <c r="B2518" s="93"/>
      <c r="C2518" s="22"/>
      <c r="D2518" s="22"/>
      <c r="E2518" s="23"/>
      <c r="F2518" s="23"/>
      <c r="G2518" s="22"/>
      <c r="H2518" s="22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  <c r="AD2518" s="23"/>
      <c r="AE2518" s="23"/>
      <c r="AF2518" s="23"/>
    </row>
    <row r="2519" spans="2:32" ht="14.25" x14ac:dyDescent="0.2">
      <c r="B2519" s="93"/>
      <c r="C2519" s="22"/>
      <c r="D2519" s="22"/>
      <c r="E2519" s="23"/>
      <c r="F2519" s="23"/>
      <c r="G2519" s="22"/>
      <c r="H2519" s="22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  <c r="AD2519" s="23"/>
      <c r="AE2519" s="23"/>
      <c r="AF2519" s="23"/>
    </row>
    <row r="2520" spans="2:32" ht="14.25" x14ac:dyDescent="0.2">
      <c r="B2520" s="93"/>
      <c r="C2520" s="22"/>
      <c r="D2520" s="22"/>
      <c r="E2520" s="23"/>
      <c r="F2520" s="23"/>
      <c r="G2520" s="22"/>
      <c r="H2520" s="22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  <c r="AD2520" s="23"/>
      <c r="AE2520" s="23"/>
      <c r="AF2520" s="23"/>
    </row>
    <row r="2521" spans="2:32" ht="14.25" x14ac:dyDescent="0.2">
      <c r="B2521" s="93"/>
      <c r="C2521" s="22"/>
      <c r="D2521" s="22"/>
      <c r="E2521" s="23"/>
      <c r="F2521" s="23"/>
      <c r="G2521" s="22"/>
      <c r="H2521" s="22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  <c r="AD2521" s="23"/>
      <c r="AE2521" s="23"/>
      <c r="AF2521" s="23"/>
    </row>
    <row r="2522" spans="2:32" ht="14.25" x14ac:dyDescent="0.2">
      <c r="B2522" s="93"/>
      <c r="C2522" s="22"/>
      <c r="D2522" s="22"/>
      <c r="E2522" s="23"/>
      <c r="F2522" s="23"/>
      <c r="G2522" s="22"/>
      <c r="H2522" s="22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  <c r="AD2522" s="23"/>
      <c r="AE2522" s="23"/>
      <c r="AF2522" s="23"/>
    </row>
    <row r="2523" spans="2:32" ht="14.25" x14ac:dyDescent="0.2">
      <c r="B2523" s="93"/>
      <c r="C2523" s="22"/>
      <c r="D2523" s="22"/>
      <c r="E2523" s="23"/>
      <c r="F2523" s="23"/>
      <c r="G2523" s="22"/>
      <c r="H2523" s="22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  <c r="AD2523" s="23"/>
      <c r="AE2523" s="23"/>
      <c r="AF2523" s="23"/>
    </row>
    <row r="2524" spans="2:32" ht="14.25" x14ac:dyDescent="0.2">
      <c r="B2524" s="93"/>
      <c r="C2524" s="22"/>
      <c r="D2524" s="22"/>
      <c r="E2524" s="23"/>
      <c r="F2524" s="23"/>
      <c r="G2524" s="22"/>
      <c r="H2524" s="22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  <c r="AD2524" s="23"/>
      <c r="AE2524" s="23"/>
      <c r="AF2524" s="23"/>
    </row>
    <row r="2525" spans="2:32" ht="14.25" x14ac:dyDescent="0.2">
      <c r="B2525" s="93"/>
      <c r="C2525" s="22"/>
      <c r="D2525" s="22"/>
      <c r="E2525" s="23"/>
      <c r="F2525" s="23"/>
      <c r="G2525" s="22"/>
      <c r="H2525" s="22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  <c r="AD2525" s="23"/>
      <c r="AE2525" s="23"/>
      <c r="AF2525" s="23"/>
    </row>
    <row r="2526" spans="2:32" ht="14.25" x14ac:dyDescent="0.2">
      <c r="B2526" s="93"/>
      <c r="C2526" s="22"/>
      <c r="D2526" s="22"/>
      <c r="E2526" s="23"/>
      <c r="F2526" s="23"/>
      <c r="G2526" s="22"/>
      <c r="H2526" s="22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  <c r="AD2526" s="23"/>
      <c r="AE2526" s="23"/>
      <c r="AF2526" s="23"/>
    </row>
    <row r="2527" spans="2:32" ht="14.25" x14ac:dyDescent="0.2">
      <c r="B2527" s="93"/>
      <c r="C2527" s="22"/>
      <c r="D2527" s="22"/>
      <c r="E2527" s="23"/>
      <c r="F2527" s="23"/>
      <c r="G2527" s="22"/>
      <c r="H2527" s="22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  <c r="AD2527" s="23"/>
      <c r="AE2527" s="23"/>
      <c r="AF2527" s="23"/>
    </row>
    <row r="2528" spans="2:32" ht="14.25" x14ac:dyDescent="0.2">
      <c r="B2528" s="93"/>
      <c r="C2528" s="22"/>
      <c r="D2528" s="22"/>
      <c r="E2528" s="23"/>
      <c r="F2528" s="23"/>
      <c r="G2528" s="22"/>
      <c r="H2528" s="22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  <c r="AD2528" s="23"/>
      <c r="AE2528" s="23"/>
      <c r="AF2528" s="23"/>
    </row>
    <row r="2529" spans="2:32" ht="14.25" x14ac:dyDescent="0.2">
      <c r="B2529" s="93"/>
      <c r="C2529" s="22"/>
      <c r="D2529" s="22"/>
      <c r="E2529" s="23"/>
      <c r="F2529" s="23"/>
      <c r="G2529" s="22"/>
      <c r="H2529" s="22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  <c r="AD2529" s="23"/>
      <c r="AE2529" s="23"/>
      <c r="AF2529" s="23"/>
    </row>
    <row r="2530" spans="2:32" ht="14.25" x14ac:dyDescent="0.2">
      <c r="B2530" s="93"/>
      <c r="C2530" s="22"/>
      <c r="D2530" s="22"/>
      <c r="E2530" s="23"/>
      <c r="F2530" s="23"/>
      <c r="G2530" s="22"/>
      <c r="H2530" s="22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  <c r="AD2530" s="23"/>
      <c r="AE2530" s="23"/>
      <c r="AF2530" s="23"/>
    </row>
    <row r="2531" spans="2:32" ht="14.25" x14ac:dyDescent="0.2">
      <c r="B2531" s="93"/>
      <c r="C2531" s="22"/>
      <c r="D2531" s="22"/>
      <c r="E2531" s="23"/>
      <c r="F2531" s="23"/>
      <c r="G2531" s="22"/>
      <c r="H2531" s="22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  <c r="AD2531" s="23"/>
      <c r="AE2531" s="23"/>
      <c r="AF2531" s="23"/>
    </row>
    <row r="2532" spans="2:32" ht="14.25" x14ac:dyDescent="0.2">
      <c r="B2532" s="93"/>
      <c r="C2532" s="22"/>
      <c r="D2532" s="22"/>
      <c r="E2532" s="23"/>
      <c r="F2532" s="23"/>
      <c r="G2532" s="22"/>
      <c r="H2532" s="22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  <c r="AD2532" s="23"/>
      <c r="AE2532" s="23"/>
      <c r="AF2532" s="23"/>
    </row>
    <row r="2533" spans="2:32" ht="14.25" x14ac:dyDescent="0.2">
      <c r="B2533" s="93"/>
      <c r="C2533" s="22"/>
      <c r="D2533" s="22"/>
      <c r="E2533" s="23"/>
      <c r="F2533" s="23"/>
      <c r="G2533" s="22"/>
      <c r="H2533" s="22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  <c r="AD2533" s="23"/>
      <c r="AE2533" s="23"/>
      <c r="AF2533" s="23"/>
    </row>
    <row r="2534" spans="2:32" ht="14.25" x14ac:dyDescent="0.2">
      <c r="B2534" s="93"/>
      <c r="C2534" s="22"/>
      <c r="D2534" s="22"/>
      <c r="E2534" s="23"/>
      <c r="F2534" s="23"/>
      <c r="G2534" s="22"/>
      <c r="H2534" s="22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  <c r="AD2534" s="23"/>
      <c r="AE2534" s="23"/>
      <c r="AF2534" s="23"/>
    </row>
    <row r="2535" spans="2:32" ht="14.25" x14ac:dyDescent="0.2">
      <c r="B2535" s="93"/>
      <c r="C2535" s="22"/>
      <c r="D2535" s="22"/>
      <c r="E2535" s="23"/>
      <c r="F2535" s="23"/>
      <c r="G2535" s="22"/>
      <c r="H2535" s="22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  <c r="AD2535" s="23"/>
      <c r="AE2535" s="23"/>
      <c r="AF2535" s="23"/>
    </row>
    <row r="2536" spans="2:32" ht="14.25" x14ac:dyDescent="0.2">
      <c r="B2536" s="93"/>
      <c r="C2536" s="22"/>
      <c r="D2536" s="22"/>
      <c r="E2536" s="23"/>
      <c r="F2536" s="23"/>
      <c r="G2536" s="22"/>
      <c r="H2536" s="22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  <c r="AD2536" s="23"/>
      <c r="AE2536" s="23"/>
      <c r="AF2536" s="23"/>
    </row>
    <row r="2537" spans="2:32" ht="14.25" x14ac:dyDescent="0.2">
      <c r="B2537" s="93"/>
      <c r="C2537" s="22"/>
      <c r="D2537" s="22"/>
      <c r="E2537" s="23"/>
      <c r="F2537" s="23"/>
      <c r="G2537" s="22"/>
      <c r="H2537" s="22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  <c r="AD2537" s="23"/>
      <c r="AE2537" s="23"/>
      <c r="AF2537" s="23"/>
    </row>
    <row r="2538" spans="2:32" ht="14.25" x14ac:dyDescent="0.2">
      <c r="B2538" s="93"/>
      <c r="C2538" s="22"/>
      <c r="D2538" s="22"/>
      <c r="E2538" s="23"/>
      <c r="F2538" s="23"/>
      <c r="G2538" s="22"/>
      <c r="H2538" s="22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  <c r="AD2538" s="23"/>
      <c r="AE2538" s="23"/>
      <c r="AF2538" s="23"/>
    </row>
    <row r="2539" spans="2:32" ht="14.25" x14ac:dyDescent="0.2">
      <c r="B2539" s="93"/>
      <c r="C2539" s="22"/>
      <c r="D2539" s="22"/>
      <c r="E2539" s="23"/>
      <c r="F2539" s="23"/>
      <c r="G2539" s="22"/>
      <c r="H2539" s="22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  <c r="AD2539" s="23"/>
      <c r="AE2539" s="23"/>
      <c r="AF2539" s="23"/>
    </row>
    <row r="2540" spans="2:32" ht="14.25" x14ac:dyDescent="0.2">
      <c r="B2540" s="93"/>
      <c r="C2540" s="22"/>
      <c r="D2540" s="22"/>
      <c r="E2540" s="23"/>
      <c r="F2540" s="23"/>
      <c r="G2540" s="22"/>
      <c r="H2540" s="22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  <c r="AD2540" s="23"/>
      <c r="AE2540" s="23"/>
      <c r="AF2540" s="23"/>
    </row>
    <row r="2541" spans="2:32" ht="14.25" x14ac:dyDescent="0.2">
      <c r="B2541" s="93"/>
      <c r="C2541" s="22"/>
      <c r="D2541" s="22"/>
      <c r="E2541" s="23"/>
      <c r="F2541" s="23"/>
      <c r="G2541" s="22"/>
      <c r="H2541" s="22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  <c r="AD2541" s="23"/>
      <c r="AE2541" s="23"/>
      <c r="AF2541" s="23"/>
    </row>
    <row r="2542" spans="2:32" ht="14.25" x14ac:dyDescent="0.2">
      <c r="B2542" s="93"/>
      <c r="C2542" s="22"/>
      <c r="D2542" s="22"/>
      <c r="E2542" s="23"/>
      <c r="F2542" s="23"/>
      <c r="G2542" s="22"/>
      <c r="H2542" s="22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  <c r="Y2542" s="23"/>
      <c r="Z2542" s="23"/>
      <c r="AA2542" s="23"/>
      <c r="AB2542" s="23"/>
      <c r="AC2542" s="23"/>
      <c r="AD2542" s="23"/>
      <c r="AE2542" s="23"/>
      <c r="AF2542" s="23"/>
    </row>
    <row r="2543" spans="2:32" ht="14.25" x14ac:dyDescent="0.2">
      <c r="B2543" s="93"/>
      <c r="C2543" s="22"/>
      <c r="D2543" s="22"/>
      <c r="E2543" s="23"/>
      <c r="F2543" s="23"/>
      <c r="G2543" s="22"/>
      <c r="H2543" s="22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  <c r="Y2543" s="23"/>
      <c r="Z2543" s="23"/>
      <c r="AA2543" s="23"/>
      <c r="AB2543" s="23"/>
      <c r="AC2543" s="23"/>
      <c r="AD2543" s="23"/>
      <c r="AE2543" s="23"/>
      <c r="AF2543" s="23"/>
    </row>
    <row r="2544" spans="2:32" ht="14.25" x14ac:dyDescent="0.2">
      <c r="B2544" s="93"/>
      <c r="C2544" s="22"/>
      <c r="D2544" s="22"/>
      <c r="E2544" s="23"/>
      <c r="F2544" s="23"/>
      <c r="G2544" s="22"/>
      <c r="H2544" s="22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  <c r="Y2544" s="23"/>
      <c r="Z2544" s="23"/>
      <c r="AA2544" s="23"/>
      <c r="AB2544" s="23"/>
      <c r="AC2544" s="23"/>
      <c r="AD2544" s="23"/>
      <c r="AE2544" s="23"/>
      <c r="AF2544" s="23"/>
    </row>
    <row r="2545" spans="2:32" ht="14.25" x14ac:dyDescent="0.2">
      <c r="B2545" s="93"/>
      <c r="C2545" s="22"/>
      <c r="D2545" s="22"/>
      <c r="E2545" s="23"/>
      <c r="F2545" s="23"/>
      <c r="G2545" s="22"/>
      <c r="H2545" s="22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  <c r="AD2545" s="23"/>
      <c r="AE2545" s="23"/>
      <c r="AF2545" s="23"/>
    </row>
    <row r="2546" spans="2:32" ht="14.25" x14ac:dyDescent="0.2">
      <c r="B2546" s="93"/>
      <c r="C2546" s="22"/>
      <c r="D2546" s="22"/>
      <c r="E2546" s="23"/>
      <c r="F2546" s="23"/>
      <c r="G2546" s="22"/>
      <c r="H2546" s="22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  <c r="Y2546" s="23"/>
      <c r="Z2546" s="23"/>
      <c r="AA2546" s="23"/>
      <c r="AB2546" s="23"/>
      <c r="AC2546" s="23"/>
      <c r="AD2546" s="23"/>
      <c r="AE2546" s="23"/>
      <c r="AF2546" s="23"/>
    </row>
    <row r="2547" spans="2:32" ht="14.25" x14ac:dyDescent="0.2">
      <c r="B2547" s="93"/>
      <c r="C2547" s="22"/>
      <c r="D2547" s="22"/>
      <c r="E2547" s="23"/>
      <c r="F2547" s="23"/>
      <c r="G2547" s="22"/>
      <c r="H2547" s="22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  <c r="Y2547" s="23"/>
      <c r="Z2547" s="23"/>
      <c r="AA2547" s="23"/>
      <c r="AB2547" s="23"/>
      <c r="AC2547" s="23"/>
      <c r="AD2547" s="23"/>
      <c r="AE2547" s="23"/>
      <c r="AF2547" s="23"/>
    </row>
    <row r="2548" spans="2:32" ht="14.25" x14ac:dyDescent="0.2">
      <c r="B2548" s="93"/>
      <c r="C2548" s="22"/>
      <c r="D2548" s="22"/>
      <c r="E2548" s="23"/>
      <c r="F2548" s="23"/>
      <c r="G2548" s="22"/>
      <c r="H2548" s="22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  <c r="AD2548" s="23"/>
      <c r="AE2548" s="23"/>
      <c r="AF2548" s="23"/>
    </row>
    <row r="2549" spans="2:32" ht="14.25" x14ac:dyDescent="0.2">
      <c r="B2549" s="93"/>
      <c r="C2549" s="22"/>
      <c r="D2549" s="22"/>
      <c r="E2549" s="23"/>
      <c r="F2549" s="23"/>
      <c r="G2549" s="22"/>
      <c r="H2549" s="22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  <c r="Y2549" s="23"/>
      <c r="Z2549" s="23"/>
      <c r="AA2549" s="23"/>
      <c r="AB2549" s="23"/>
      <c r="AC2549" s="23"/>
      <c r="AD2549" s="23"/>
      <c r="AE2549" s="23"/>
      <c r="AF2549" s="23"/>
    </row>
    <row r="2550" spans="2:32" ht="14.25" x14ac:dyDescent="0.2">
      <c r="B2550" s="93"/>
      <c r="C2550" s="22"/>
      <c r="D2550" s="22"/>
      <c r="E2550" s="23"/>
      <c r="F2550" s="23"/>
      <c r="G2550" s="22"/>
      <c r="H2550" s="22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  <c r="Y2550" s="23"/>
      <c r="Z2550" s="23"/>
      <c r="AA2550" s="23"/>
      <c r="AB2550" s="23"/>
      <c r="AC2550" s="23"/>
      <c r="AD2550" s="23"/>
      <c r="AE2550" s="23"/>
      <c r="AF2550" s="23"/>
    </row>
    <row r="2551" spans="2:32" ht="14.25" x14ac:dyDescent="0.2">
      <c r="B2551" s="93"/>
      <c r="C2551" s="22"/>
      <c r="D2551" s="22"/>
      <c r="E2551" s="23"/>
      <c r="F2551" s="23"/>
      <c r="G2551" s="22"/>
      <c r="H2551" s="22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  <c r="AD2551" s="23"/>
      <c r="AE2551" s="23"/>
      <c r="AF2551" s="23"/>
    </row>
    <row r="2552" spans="2:32" ht="14.25" x14ac:dyDescent="0.2">
      <c r="B2552" s="93"/>
      <c r="C2552" s="22"/>
      <c r="D2552" s="22"/>
      <c r="E2552" s="23"/>
      <c r="F2552" s="23"/>
      <c r="G2552" s="22"/>
      <c r="H2552" s="22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  <c r="Y2552" s="23"/>
      <c r="Z2552" s="23"/>
      <c r="AA2552" s="23"/>
      <c r="AB2552" s="23"/>
      <c r="AC2552" s="23"/>
      <c r="AD2552" s="23"/>
      <c r="AE2552" s="23"/>
      <c r="AF2552" s="23"/>
    </row>
    <row r="2553" spans="2:32" ht="14.25" x14ac:dyDescent="0.2">
      <c r="B2553" s="93"/>
      <c r="C2553" s="22"/>
      <c r="D2553" s="22"/>
      <c r="E2553" s="23"/>
      <c r="F2553" s="23"/>
      <c r="G2553" s="22"/>
      <c r="H2553" s="22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  <c r="Y2553" s="23"/>
      <c r="Z2553" s="23"/>
      <c r="AA2553" s="23"/>
      <c r="AB2553" s="23"/>
      <c r="AC2553" s="23"/>
      <c r="AD2553" s="23"/>
      <c r="AE2553" s="23"/>
      <c r="AF2553" s="23"/>
    </row>
    <row r="2554" spans="2:32" ht="14.25" x14ac:dyDescent="0.2">
      <c r="B2554" s="93"/>
      <c r="C2554" s="22"/>
      <c r="D2554" s="22"/>
      <c r="E2554" s="23"/>
      <c r="F2554" s="23"/>
      <c r="G2554" s="22"/>
      <c r="H2554" s="22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  <c r="AD2554" s="23"/>
      <c r="AE2554" s="23"/>
      <c r="AF2554" s="23"/>
    </row>
    <row r="2555" spans="2:32" ht="14.25" x14ac:dyDescent="0.2">
      <c r="B2555" s="93"/>
      <c r="C2555" s="22"/>
      <c r="D2555" s="22"/>
      <c r="E2555" s="23"/>
      <c r="F2555" s="23"/>
      <c r="G2555" s="22"/>
      <c r="H2555" s="22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  <c r="Y2555" s="23"/>
      <c r="Z2555" s="23"/>
      <c r="AA2555" s="23"/>
      <c r="AB2555" s="23"/>
      <c r="AC2555" s="23"/>
      <c r="AD2555" s="23"/>
      <c r="AE2555" s="23"/>
      <c r="AF2555" s="23"/>
    </row>
    <row r="2556" spans="2:32" ht="14.25" x14ac:dyDescent="0.2">
      <c r="B2556" s="93"/>
      <c r="C2556" s="22"/>
      <c r="D2556" s="22"/>
      <c r="E2556" s="23"/>
      <c r="F2556" s="23"/>
      <c r="G2556" s="22"/>
      <c r="H2556" s="22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  <c r="Y2556" s="23"/>
      <c r="Z2556" s="23"/>
      <c r="AA2556" s="23"/>
      <c r="AB2556" s="23"/>
      <c r="AC2556" s="23"/>
      <c r="AD2556" s="23"/>
      <c r="AE2556" s="23"/>
      <c r="AF2556" s="23"/>
    </row>
    <row r="2557" spans="2:32" ht="14.25" x14ac:dyDescent="0.2">
      <c r="B2557" s="93"/>
      <c r="C2557" s="22"/>
      <c r="D2557" s="22"/>
      <c r="E2557" s="23"/>
      <c r="F2557" s="23"/>
      <c r="G2557" s="22"/>
      <c r="H2557" s="22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  <c r="AD2557" s="23"/>
      <c r="AE2557" s="23"/>
      <c r="AF2557" s="23"/>
    </row>
    <row r="2558" spans="2:32" ht="14.25" x14ac:dyDescent="0.2">
      <c r="B2558" s="93"/>
      <c r="C2558" s="22"/>
      <c r="D2558" s="22"/>
      <c r="E2558" s="23"/>
      <c r="F2558" s="23"/>
      <c r="G2558" s="22"/>
      <c r="H2558" s="22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  <c r="Y2558" s="23"/>
      <c r="Z2558" s="23"/>
      <c r="AA2558" s="23"/>
      <c r="AB2558" s="23"/>
      <c r="AC2558" s="23"/>
      <c r="AD2558" s="23"/>
      <c r="AE2558" s="23"/>
      <c r="AF2558" s="23"/>
    </row>
    <row r="2559" spans="2:32" ht="14.25" x14ac:dyDescent="0.2">
      <c r="B2559" s="93"/>
      <c r="C2559" s="22"/>
      <c r="D2559" s="22"/>
      <c r="E2559" s="23"/>
      <c r="F2559" s="23"/>
      <c r="G2559" s="22"/>
      <c r="H2559" s="22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  <c r="Y2559" s="23"/>
      <c r="Z2559" s="23"/>
      <c r="AA2559" s="23"/>
      <c r="AB2559" s="23"/>
      <c r="AC2559" s="23"/>
      <c r="AD2559" s="23"/>
      <c r="AE2559" s="23"/>
      <c r="AF2559" s="23"/>
    </row>
    <row r="2560" spans="2:32" ht="14.25" x14ac:dyDescent="0.2">
      <c r="B2560" s="93"/>
      <c r="C2560" s="22"/>
      <c r="D2560" s="22"/>
      <c r="E2560" s="23"/>
      <c r="F2560" s="23"/>
      <c r="G2560" s="22"/>
      <c r="H2560" s="22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  <c r="AD2560" s="23"/>
      <c r="AE2560" s="23"/>
      <c r="AF2560" s="23"/>
    </row>
    <row r="2561" spans="2:32" ht="14.25" x14ac:dyDescent="0.2">
      <c r="B2561" s="93"/>
      <c r="C2561" s="22"/>
      <c r="D2561" s="22"/>
      <c r="E2561" s="23"/>
      <c r="F2561" s="23"/>
      <c r="G2561" s="22"/>
      <c r="H2561" s="22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  <c r="Y2561" s="23"/>
      <c r="Z2561" s="23"/>
      <c r="AA2561" s="23"/>
      <c r="AB2561" s="23"/>
      <c r="AC2561" s="23"/>
      <c r="AD2561" s="23"/>
      <c r="AE2561" s="23"/>
      <c r="AF2561" s="23"/>
    </row>
    <row r="2562" spans="2:32" ht="14.25" x14ac:dyDescent="0.2">
      <c r="B2562" s="93"/>
      <c r="C2562" s="22"/>
      <c r="D2562" s="22"/>
      <c r="E2562" s="23"/>
      <c r="F2562" s="23"/>
      <c r="G2562" s="22"/>
      <c r="H2562" s="22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  <c r="Y2562" s="23"/>
      <c r="Z2562" s="23"/>
      <c r="AA2562" s="23"/>
      <c r="AB2562" s="23"/>
      <c r="AC2562" s="23"/>
      <c r="AD2562" s="23"/>
      <c r="AE2562" s="23"/>
      <c r="AF2562" s="23"/>
    </row>
    <row r="2563" spans="2:32" ht="14.25" x14ac:dyDescent="0.2">
      <c r="B2563" s="93"/>
      <c r="C2563" s="22"/>
      <c r="D2563" s="22"/>
      <c r="E2563" s="23"/>
      <c r="F2563" s="23"/>
      <c r="G2563" s="22"/>
      <c r="H2563" s="22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  <c r="AD2563" s="23"/>
      <c r="AE2563" s="23"/>
      <c r="AF2563" s="23"/>
    </row>
    <row r="2564" spans="2:32" ht="14.25" x14ac:dyDescent="0.2">
      <c r="B2564" s="93"/>
      <c r="C2564" s="22"/>
      <c r="D2564" s="22"/>
      <c r="E2564" s="23"/>
      <c r="F2564" s="23"/>
      <c r="G2564" s="22"/>
      <c r="H2564" s="22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  <c r="Y2564" s="23"/>
      <c r="Z2564" s="23"/>
      <c r="AA2564" s="23"/>
      <c r="AB2564" s="23"/>
      <c r="AC2564" s="23"/>
      <c r="AD2564" s="23"/>
      <c r="AE2564" s="23"/>
      <c r="AF2564" s="23"/>
    </row>
    <row r="2565" spans="2:32" ht="14.25" x14ac:dyDescent="0.2">
      <c r="B2565" s="93"/>
      <c r="C2565" s="22"/>
      <c r="D2565" s="22"/>
      <c r="E2565" s="23"/>
      <c r="F2565" s="23"/>
      <c r="G2565" s="22"/>
      <c r="H2565" s="22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  <c r="Y2565" s="23"/>
      <c r="Z2565" s="23"/>
      <c r="AA2565" s="23"/>
      <c r="AB2565" s="23"/>
      <c r="AC2565" s="23"/>
      <c r="AD2565" s="23"/>
      <c r="AE2565" s="23"/>
      <c r="AF2565" s="23"/>
    </row>
    <row r="2566" spans="2:32" ht="14.25" x14ac:dyDescent="0.2">
      <c r="B2566" s="93"/>
      <c r="C2566" s="22"/>
      <c r="D2566" s="22"/>
      <c r="E2566" s="23"/>
      <c r="F2566" s="23"/>
      <c r="G2566" s="22"/>
      <c r="H2566" s="22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  <c r="AD2566" s="23"/>
      <c r="AE2566" s="23"/>
      <c r="AF2566" s="23"/>
    </row>
    <row r="2567" spans="2:32" ht="14.25" x14ac:dyDescent="0.2">
      <c r="B2567" s="93"/>
      <c r="C2567" s="22"/>
      <c r="D2567" s="22"/>
      <c r="E2567" s="23"/>
      <c r="F2567" s="23"/>
      <c r="G2567" s="22"/>
      <c r="H2567" s="22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  <c r="Y2567" s="23"/>
      <c r="Z2567" s="23"/>
      <c r="AA2567" s="23"/>
      <c r="AB2567" s="23"/>
      <c r="AC2567" s="23"/>
      <c r="AD2567" s="23"/>
      <c r="AE2567" s="23"/>
      <c r="AF2567" s="23"/>
    </row>
    <row r="2568" spans="2:32" ht="14.25" x14ac:dyDescent="0.2">
      <c r="B2568" s="93"/>
      <c r="C2568" s="22"/>
      <c r="D2568" s="22"/>
      <c r="E2568" s="23"/>
      <c r="F2568" s="23"/>
      <c r="G2568" s="22"/>
      <c r="H2568" s="22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  <c r="Y2568" s="23"/>
      <c r="Z2568" s="23"/>
      <c r="AA2568" s="23"/>
      <c r="AB2568" s="23"/>
      <c r="AC2568" s="23"/>
      <c r="AD2568" s="23"/>
      <c r="AE2568" s="23"/>
      <c r="AF2568" s="23"/>
    </row>
    <row r="2569" spans="2:32" ht="14.25" x14ac:dyDescent="0.2">
      <c r="B2569" s="93"/>
      <c r="C2569" s="22"/>
      <c r="D2569" s="22"/>
      <c r="E2569" s="23"/>
      <c r="F2569" s="23"/>
      <c r="G2569" s="22"/>
      <c r="H2569" s="22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  <c r="AD2569" s="23"/>
      <c r="AE2569" s="23"/>
      <c r="AF2569" s="23"/>
    </row>
    <row r="2570" spans="2:32" ht="14.25" x14ac:dyDescent="0.2">
      <c r="B2570" s="93"/>
      <c r="C2570" s="22"/>
      <c r="D2570" s="22"/>
      <c r="E2570" s="23"/>
      <c r="F2570" s="23"/>
      <c r="G2570" s="22"/>
      <c r="H2570" s="22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  <c r="Y2570" s="23"/>
      <c r="Z2570" s="23"/>
      <c r="AA2570" s="23"/>
      <c r="AB2570" s="23"/>
      <c r="AC2570" s="23"/>
      <c r="AD2570" s="23"/>
      <c r="AE2570" s="23"/>
      <c r="AF2570" s="23"/>
    </row>
    <row r="2571" spans="2:32" ht="14.25" x14ac:dyDescent="0.2">
      <c r="B2571" s="93"/>
      <c r="C2571" s="22"/>
      <c r="D2571" s="22"/>
      <c r="E2571" s="23"/>
      <c r="F2571" s="23"/>
      <c r="G2571" s="22"/>
      <c r="H2571" s="22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  <c r="AD2571" s="23"/>
      <c r="AE2571" s="23"/>
      <c r="AF2571" s="23"/>
    </row>
    <row r="2572" spans="2:32" ht="14.25" x14ac:dyDescent="0.2">
      <c r="B2572" s="93"/>
      <c r="C2572" s="22"/>
      <c r="D2572" s="22"/>
      <c r="E2572" s="23"/>
      <c r="F2572" s="23"/>
      <c r="G2572" s="22"/>
      <c r="H2572" s="22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  <c r="AD2572" s="23"/>
      <c r="AE2572" s="23"/>
      <c r="AF2572" s="23"/>
    </row>
    <row r="2573" spans="2:32" ht="14.25" x14ac:dyDescent="0.2">
      <c r="B2573" s="93"/>
      <c r="C2573" s="22"/>
      <c r="D2573" s="22"/>
      <c r="E2573" s="23"/>
      <c r="F2573" s="23"/>
      <c r="G2573" s="22"/>
      <c r="H2573" s="22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  <c r="Y2573" s="23"/>
      <c r="Z2573" s="23"/>
      <c r="AA2573" s="23"/>
      <c r="AB2573" s="23"/>
      <c r="AC2573" s="23"/>
      <c r="AD2573" s="23"/>
      <c r="AE2573" s="23"/>
      <c r="AF2573" s="23"/>
    </row>
    <row r="2574" spans="2:32" ht="14.25" x14ac:dyDescent="0.2">
      <c r="B2574" s="93"/>
      <c r="C2574" s="22"/>
      <c r="D2574" s="22"/>
      <c r="E2574" s="23"/>
      <c r="F2574" s="23"/>
      <c r="G2574" s="22"/>
      <c r="H2574" s="22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  <c r="Y2574" s="23"/>
      <c r="Z2574" s="23"/>
      <c r="AA2574" s="23"/>
      <c r="AB2574" s="23"/>
      <c r="AC2574" s="23"/>
      <c r="AD2574" s="23"/>
      <c r="AE2574" s="23"/>
      <c r="AF2574" s="23"/>
    </row>
    <row r="2575" spans="2:32" ht="14.25" x14ac:dyDescent="0.2">
      <c r="B2575" s="93"/>
      <c r="C2575" s="22"/>
      <c r="D2575" s="22"/>
      <c r="E2575" s="23"/>
      <c r="F2575" s="23"/>
      <c r="G2575" s="22"/>
      <c r="H2575" s="22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  <c r="AD2575" s="23"/>
      <c r="AE2575" s="23"/>
      <c r="AF2575" s="23"/>
    </row>
    <row r="2576" spans="2:32" ht="14.25" x14ac:dyDescent="0.2">
      <c r="B2576" s="93"/>
      <c r="C2576" s="22"/>
      <c r="D2576" s="22"/>
      <c r="E2576" s="23"/>
      <c r="F2576" s="23"/>
      <c r="G2576" s="22"/>
      <c r="H2576" s="22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  <c r="Y2576" s="23"/>
      <c r="Z2576" s="23"/>
      <c r="AA2576" s="23"/>
      <c r="AB2576" s="23"/>
      <c r="AC2576" s="23"/>
      <c r="AD2576" s="23"/>
      <c r="AE2576" s="23"/>
      <c r="AF2576" s="23"/>
    </row>
    <row r="2577" spans="2:32" ht="14.25" x14ac:dyDescent="0.2">
      <c r="B2577" s="93"/>
      <c r="C2577" s="22"/>
      <c r="D2577" s="22"/>
      <c r="E2577" s="23"/>
      <c r="F2577" s="23"/>
      <c r="G2577" s="22"/>
      <c r="H2577" s="22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  <c r="Y2577" s="23"/>
      <c r="Z2577" s="23"/>
      <c r="AA2577" s="23"/>
      <c r="AB2577" s="23"/>
      <c r="AC2577" s="23"/>
      <c r="AD2577" s="23"/>
      <c r="AE2577" s="23"/>
      <c r="AF2577" s="23"/>
    </row>
    <row r="2578" spans="2:32" ht="14.25" x14ac:dyDescent="0.2">
      <c r="B2578" s="93"/>
      <c r="C2578" s="22"/>
      <c r="D2578" s="22"/>
      <c r="E2578" s="23"/>
      <c r="F2578" s="23"/>
      <c r="G2578" s="22"/>
      <c r="H2578" s="22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  <c r="AD2578" s="23"/>
      <c r="AE2578" s="23"/>
      <c r="AF2578" s="23"/>
    </row>
    <row r="2579" spans="2:32" ht="14.25" x14ac:dyDescent="0.2">
      <c r="B2579" s="93"/>
      <c r="C2579" s="22"/>
      <c r="D2579" s="22"/>
      <c r="E2579" s="23"/>
      <c r="F2579" s="23"/>
      <c r="G2579" s="22"/>
      <c r="H2579" s="22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  <c r="Y2579" s="23"/>
      <c r="Z2579" s="23"/>
      <c r="AA2579" s="23"/>
      <c r="AB2579" s="23"/>
      <c r="AC2579" s="23"/>
      <c r="AD2579" s="23"/>
      <c r="AE2579" s="23"/>
      <c r="AF2579" s="23"/>
    </row>
    <row r="2580" spans="2:32" ht="14.25" x14ac:dyDescent="0.2">
      <c r="B2580" s="93"/>
      <c r="C2580" s="22"/>
      <c r="D2580" s="22"/>
      <c r="E2580" s="23"/>
      <c r="F2580" s="23"/>
      <c r="G2580" s="22"/>
      <c r="H2580" s="22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  <c r="Y2580" s="23"/>
      <c r="Z2580" s="23"/>
      <c r="AA2580" s="23"/>
      <c r="AB2580" s="23"/>
      <c r="AC2580" s="23"/>
      <c r="AD2580" s="23"/>
      <c r="AE2580" s="23"/>
      <c r="AF2580" s="23"/>
    </row>
    <row r="2581" spans="2:32" ht="14.25" x14ac:dyDescent="0.2">
      <c r="B2581" s="93"/>
      <c r="C2581" s="22"/>
      <c r="D2581" s="22"/>
      <c r="E2581" s="23"/>
      <c r="F2581" s="23"/>
      <c r="G2581" s="22"/>
      <c r="H2581" s="22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  <c r="AD2581" s="23"/>
      <c r="AE2581" s="23"/>
      <c r="AF2581" s="23"/>
    </row>
    <row r="2582" spans="2:32" ht="14.25" x14ac:dyDescent="0.2">
      <c r="B2582" s="93"/>
      <c r="C2582" s="22"/>
      <c r="D2582" s="22"/>
      <c r="E2582" s="23"/>
      <c r="F2582" s="23"/>
      <c r="G2582" s="22"/>
      <c r="H2582" s="22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  <c r="Y2582" s="23"/>
      <c r="Z2582" s="23"/>
      <c r="AA2582" s="23"/>
      <c r="AB2582" s="23"/>
      <c r="AC2582" s="23"/>
      <c r="AD2582" s="23"/>
      <c r="AE2582" s="23"/>
      <c r="AF2582" s="23"/>
    </row>
    <row r="2583" spans="2:32" ht="14.25" x14ac:dyDescent="0.2">
      <c r="B2583" s="93"/>
      <c r="C2583" s="22"/>
      <c r="D2583" s="22"/>
      <c r="E2583" s="23"/>
      <c r="F2583" s="23"/>
      <c r="G2583" s="22"/>
      <c r="H2583" s="22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  <c r="Y2583" s="23"/>
      <c r="Z2583" s="23"/>
      <c r="AA2583" s="23"/>
      <c r="AB2583" s="23"/>
      <c r="AC2583" s="23"/>
      <c r="AD2583" s="23"/>
      <c r="AE2583" s="23"/>
      <c r="AF2583" s="23"/>
    </row>
    <row r="2584" spans="2:32" ht="14.25" x14ac:dyDescent="0.2">
      <c r="B2584" s="93"/>
      <c r="C2584" s="22"/>
      <c r="D2584" s="22"/>
      <c r="E2584" s="23"/>
      <c r="F2584" s="23"/>
      <c r="G2584" s="22"/>
      <c r="H2584" s="22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  <c r="AD2584" s="23"/>
      <c r="AE2584" s="23"/>
      <c r="AF2584" s="23"/>
    </row>
    <row r="2585" spans="2:32" ht="14.25" x14ac:dyDescent="0.2">
      <c r="B2585" s="93"/>
      <c r="C2585" s="22"/>
      <c r="D2585" s="22"/>
      <c r="E2585" s="23"/>
      <c r="F2585" s="23"/>
      <c r="G2585" s="22"/>
      <c r="H2585" s="22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  <c r="Y2585" s="23"/>
      <c r="Z2585" s="23"/>
      <c r="AA2585" s="23"/>
      <c r="AB2585" s="23"/>
      <c r="AC2585" s="23"/>
      <c r="AD2585" s="23"/>
      <c r="AE2585" s="23"/>
      <c r="AF2585" s="23"/>
    </row>
    <row r="2586" spans="2:32" ht="14.25" x14ac:dyDescent="0.2">
      <c r="B2586" s="93"/>
      <c r="C2586" s="22"/>
      <c r="D2586" s="22"/>
      <c r="E2586" s="23"/>
      <c r="F2586" s="23"/>
      <c r="G2586" s="22"/>
      <c r="H2586" s="22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  <c r="Y2586" s="23"/>
      <c r="Z2586" s="23"/>
      <c r="AA2586" s="23"/>
      <c r="AB2586" s="23"/>
      <c r="AC2586" s="23"/>
      <c r="AD2586" s="23"/>
      <c r="AE2586" s="23"/>
      <c r="AF2586" s="23"/>
    </row>
    <row r="2587" spans="2:32" ht="14.25" x14ac:dyDescent="0.2">
      <c r="B2587" s="93"/>
      <c r="C2587" s="22"/>
      <c r="D2587" s="22"/>
      <c r="E2587" s="23"/>
      <c r="F2587" s="23"/>
      <c r="G2587" s="22"/>
      <c r="H2587" s="22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  <c r="AD2587" s="23"/>
      <c r="AE2587" s="23"/>
      <c r="AF2587" s="23"/>
    </row>
    <row r="2588" spans="2:32" ht="14.25" x14ac:dyDescent="0.2">
      <c r="B2588" s="93"/>
      <c r="C2588" s="22"/>
      <c r="D2588" s="22"/>
      <c r="E2588" s="23"/>
      <c r="F2588" s="23"/>
      <c r="G2588" s="22"/>
      <c r="H2588" s="22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  <c r="Y2588" s="23"/>
      <c r="Z2588" s="23"/>
      <c r="AA2588" s="23"/>
      <c r="AB2588" s="23"/>
      <c r="AC2588" s="23"/>
      <c r="AD2588" s="23"/>
      <c r="AE2588" s="23"/>
      <c r="AF2588" s="23"/>
    </row>
    <row r="2589" spans="2:32" ht="14.25" x14ac:dyDescent="0.2">
      <c r="B2589" s="93"/>
      <c r="C2589" s="22"/>
      <c r="D2589" s="22"/>
      <c r="E2589" s="23"/>
      <c r="F2589" s="23"/>
      <c r="G2589" s="22"/>
      <c r="H2589" s="22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  <c r="Y2589" s="23"/>
      <c r="Z2589" s="23"/>
      <c r="AA2589" s="23"/>
      <c r="AB2589" s="23"/>
      <c r="AC2589" s="23"/>
      <c r="AD2589" s="23"/>
      <c r="AE2589" s="23"/>
      <c r="AF2589" s="23"/>
    </row>
    <row r="2590" spans="2:32" ht="14.25" x14ac:dyDescent="0.2">
      <c r="B2590" s="93"/>
      <c r="C2590" s="22"/>
      <c r="D2590" s="22"/>
      <c r="E2590" s="23"/>
      <c r="F2590" s="23"/>
      <c r="G2590" s="22"/>
      <c r="H2590" s="22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  <c r="AD2590" s="23"/>
      <c r="AE2590" s="23"/>
      <c r="AF2590" s="23"/>
    </row>
    <row r="2591" spans="2:32" ht="14.25" x14ac:dyDescent="0.2">
      <c r="B2591" s="93"/>
      <c r="C2591" s="22"/>
      <c r="D2591" s="22"/>
      <c r="E2591" s="23"/>
      <c r="F2591" s="23"/>
      <c r="G2591" s="22"/>
      <c r="H2591" s="22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  <c r="Y2591" s="23"/>
      <c r="Z2591" s="23"/>
      <c r="AA2591" s="23"/>
      <c r="AB2591" s="23"/>
      <c r="AC2591" s="23"/>
      <c r="AD2591" s="23"/>
      <c r="AE2591" s="23"/>
      <c r="AF2591" s="23"/>
    </row>
    <row r="2592" spans="2:32" ht="14.25" x14ac:dyDescent="0.2">
      <c r="B2592" s="93"/>
      <c r="C2592" s="22"/>
      <c r="D2592" s="22"/>
      <c r="E2592" s="23"/>
      <c r="F2592" s="23"/>
      <c r="G2592" s="22"/>
      <c r="H2592" s="22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  <c r="Y2592" s="23"/>
      <c r="Z2592" s="23"/>
      <c r="AA2592" s="23"/>
      <c r="AB2592" s="23"/>
      <c r="AC2592" s="23"/>
      <c r="AD2592" s="23"/>
      <c r="AE2592" s="23"/>
      <c r="AF2592" s="23"/>
    </row>
    <row r="2593" spans="2:32" ht="14.25" x14ac:dyDescent="0.2">
      <c r="B2593" s="93"/>
      <c r="C2593" s="22"/>
      <c r="D2593" s="22"/>
      <c r="E2593" s="23"/>
      <c r="F2593" s="23"/>
      <c r="G2593" s="22"/>
      <c r="H2593" s="22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  <c r="AD2593" s="23"/>
      <c r="AE2593" s="23"/>
      <c r="AF2593" s="23"/>
    </row>
    <row r="2594" spans="2:32" ht="14.25" x14ac:dyDescent="0.2">
      <c r="B2594" s="93"/>
      <c r="C2594" s="22"/>
      <c r="D2594" s="22"/>
      <c r="E2594" s="23"/>
      <c r="F2594" s="23"/>
      <c r="G2594" s="22"/>
      <c r="H2594" s="22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  <c r="Y2594" s="23"/>
      <c r="Z2594" s="23"/>
      <c r="AA2594" s="23"/>
      <c r="AB2594" s="23"/>
      <c r="AC2594" s="23"/>
      <c r="AD2594" s="23"/>
      <c r="AE2594" s="23"/>
      <c r="AF2594" s="23"/>
    </row>
    <row r="2595" spans="2:32" ht="14.25" x14ac:dyDescent="0.2">
      <c r="B2595" s="93"/>
      <c r="C2595" s="22"/>
      <c r="D2595" s="22"/>
      <c r="E2595" s="23"/>
      <c r="F2595" s="23"/>
      <c r="G2595" s="22"/>
      <c r="H2595" s="22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  <c r="Y2595" s="23"/>
      <c r="Z2595" s="23"/>
      <c r="AA2595" s="23"/>
      <c r="AB2595" s="23"/>
      <c r="AC2595" s="23"/>
      <c r="AD2595" s="23"/>
      <c r="AE2595" s="23"/>
      <c r="AF2595" s="23"/>
    </row>
    <row r="2596" spans="2:32" ht="14.25" x14ac:dyDescent="0.2">
      <c r="B2596" s="93"/>
      <c r="C2596" s="22"/>
      <c r="D2596" s="22"/>
      <c r="E2596" s="23"/>
      <c r="F2596" s="23"/>
      <c r="G2596" s="22"/>
      <c r="H2596" s="22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  <c r="AD2596" s="23"/>
      <c r="AE2596" s="23"/>
      <c r="AF2596" s="23"/>
    </row>
    <row r="2597" spans="2:32" ht="14.25" x14ac:dyDescent="0.2">
      <c r="B2597" s="93"/>
      <c r="C2597" s="22"/>
      <c r="D2597" s="22"/>
      <c r="E2597" s="23"/>
      <c r="F2597" s="23"/>
      <c r="G2597" s="22"/>
      <c r="H2597" s="22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  <c r="Y2597" s="23"/>
      <c r="Z2597" s="23"/>
      <c r="AA2597" s="23"/>
      <c r="AB2597" s="23"/>
      <c r="AC2597" s="23"/>
      <c r="AD2597" s="23"/>
      <c r="AE2597" s="23"/>
      <c r="AF2597" s="23"/>
    </row>
    <row r="2598" spans="2:32" ht="14.25" x14ac:dyDescent="0.2">
      <c r="B2598" s="93"/>
      <c r="C2598" s="22"/>
      <c r="D2598" s="22"/>
      <c r="E2598" s="23"/>
      <c r="F2598" s="23"/>
      <c r="G2598" s="22"/>
      <c r="H2598" s="22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  <c r="Y2598" s="23"/>
      <c r="Z2598" s="23"/>
      <c r="AA2598" s="23"/>
      <c r="AB2598" s="23"/>
      <c r="AC2598" s="23"/>
      <c r="AD2598" s="23"/>
      <c r="AE2598" s="23"/>
      <c r="AF2598" s="23"/>
    </row>
    <row r="2599" spans="2:32" ht="14.25" x14ac:dyDescent="0.2">
      <c r="B2599" s="93"/>
      <c r="C2599" s="22"/>
      <c r="D2599" s="22"/>
      <c r="E2599" s="23"/>
      <c r="F2599" s="23"/>
      <c r="G2599" s="22"/>
      <c r="H2599" s="22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  <c r="AD2599" s="23"/>
      <c r="AE2599" s="23"/>
      <c r="AF2599" s="23"/>
    </row>
    <row r="2600" spans="2:32" ht="14.25" x14ac:dyDescent="0.2">
      <c r="B2600" s="93"/>
      <c r="C2600" s="22"/>
      <c r="D2600" s="22"/>
      <c r="E2600" s="23"/>
      <c r="F2600" s="23"/>
      <c r="G2600" s="22"/>
      <c r="H2600" s="22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  <c r="Y2600" s="23"/>
      <c r="Z2600" s="23"/>
      <c r="AA2600" s="23"/>
      <c r="AB2600" s="23"/>
      <c r="AC2600" s="23"/>
      <c r="AD2600" s="23"/>
      <c r="AE2600" s="23"/>
      <c r="AF2600" s="23"/>
    </row>
    <row r="2601" spans="2:32" ht="14.25" x14ac:dyDescent="0.2">
      <c r="B2601" s="93"/>
      <c r="C2601" s="22"/>
      <c r="D2601" s="22"/>
      <c r="E2601" s="23"/>
      <c r="F2601" s="23"/>
      <c r="G2601" s="22"/>
      <c r="H2601" s="22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  <c r="Y2601" s="23"/>
      <c r="Z2601" s="23"/>
      <c r="AA2601" s="23"/>
      <c r="AB2601" s="23"/>
      <c r="AC2601" s="23"/>
      <c r="AD2601" s="23"/>
      <c r="AE2601" s="23"/>
      <c r="AF2601" s="23"/>
    </row>
    <row r="2602" spans="2:32" ht="14.25" x14ac:dyDescent="0.2">
      <c r="B2602" s="93"/>
      <c r="C2602" s="22"/>
      <c r="D2602" s="22"/>
      <c r="E2602" s="23"/>
      <c r="F2602" s="23"/>
      <c r="G2602" s="22"/>
      <c r="H2602" s="22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  <c r="AD2602" s="23"/>
      <c r="AE2602" s="23"/>
      <c r="AF2602" s="23"/>
    </row>
    <row r="2603" spans="2:32" ht="14.25" x14ac:dyDescent="0.2">
      <c r="B2603" s="93"/>
      <c r="C2603" s="22"/>
      <c r="D2603" s="22"/>
      <c r="E2603" s="23"/>
      <c r="F2603" s="23"/>
      <c r="G2603" s="22"/>
      <c r="H2603" s="22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  <c r="Y2603" s="23"/>
      <c r="Z2603" s="23"/>
      <c r="AA2603" s="23"/>
      <c r="AB2603" s="23"/>
      <c r="AC2603" s="23"/>
      <c r="AD2603" s="23"/>
      <c r="AE2603" s="23"/>
      <c r="AF2603" s="23"/>
    </row>
    <row r="2604" spans="2:32" ht="14.25" x14ac:dyDescent="0.2">
      <c r="B2604" s="93"/>
      <c r="C2604" s="22"/>
      <c r="D2604" s="22"/>
      <c r="E2604" s="23"/>
      <c r="F2604" s="23"/>
      <c r="G2604" s="22"/>
      <c r="H2604" s="22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  <c r="Y2604" s="23"/>
      <c r="Z2604" s="23"/>
      <c r="AA2604" s="23"/>
      <c r="AB2604" s="23"/>
      <c r="AC2604" s="23"/>
      <c r="AD2604" s="23"/>
      <c r="AE2604" s="23"/>
      <c r="AF2604" s="23"/>
    </row>
    <row r="2605" spans="2:32" ht="14.25" x14ac:dyDescent="0.2">
      <c r="B2605" s="93"/>
      <c r="C2605" s="22"/>
      <c r="D2605" s="22"/>
      <c r="E2605" s="23"/>
      <c r="F2605" s="23"/>
      <c r="G2605" s="22"/>
      <c r="H2605" s="22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  <c r="AD2605" s="23"/>
      <c r="AE2605" s="23"/>
      <c r="AF2605" s="23"/>
    </row>
    <row r="2606" spans="2:32" ht="14.25" x14ac:dyDescent="0.2">
      <c r="B2606" s="93"/>
      <c r="C2606" s="22"/>
      <c r="D2606" s="22"/>
      <c r="E2606" s="23"/>
      <c r="F2606" s="23"/>
      <c r="G2606" s="22"/>
      <c r="H2606" s="22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  <c r="Y2606" s="23"/>
      <c r="Z2606" s="23"/>
      <c r="AA2606" s="23"/>
      <c r="AB2606" s="23"/>
      <c r="AC2606" s="23"/>
      <c r="AD2606" s="23"/>
      <c r="AE2606" s="23"/>
      <c r="AF2606" s="23"/>
    </row>
    <row r="2607" spans="2:32" ht="14.25" x14ac:dyDescent="0.2">
      <c r="B2607" s="93"/>
      <c r="C2607" s="22"/>
      <c r="D2607" s="22"/>
      <c r="E2607" s="23"/>
      <c r="F2607" s="23"/>
      <c r="G2607" s="22"/>
      <c r="H2607" s="22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  <c r="Y2607" s="23"/>
      <c r="Z2607" s="23"/>
      <c r="AA2607" s="23"/>
      <c r="AB2607" s="23"/>
      <c r="AC2607" s="23"/>
      <c r="AD2607" s="23"/>
      <c r="AE2607" s="23"/>
      <c r="AF2607" s="23"/>
    </row>
    <row r="2608" spans="2:32" ht="14.25" x14ac:dyDescent="0.2">
      <c r="B2608" s="93"/>
      <c r="C2608" s="22"/>
      <c r="D2608" s="22"/>
      <c r="E2608" s="23"/>
      <c r="F2608" s="23"/>
      <c r="G2608" s="22"/>
      <c r="H2608" s="22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  <c r="AD2608" s="23"/>
      <c r="AE2608" s="23"/>
      <c r="AF2608" s="23"/>
    </row>
    <row r="2609" spans="2:32" ht="14.25" x14ac:dyDescent="0.2">
      <c r="B2609" s="93"/>
      <c r="C2609" s="22"/>
      <c r="D2609" s="22"/>
      <c r="E2609" s="23"/>
      <c r="F2609" s="23"/>
      <c r="G2609" s="22"/>
      <c r="H2609" s="22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  <c r="Y2609" s="23"/>
      <c r="Z2609" s="23"/>
      <c r="AA2609" s="23"/>
      <c r="AB2609" s="23"/>
      <c r="AC2609" s="23"/>
      <c r="AD2609" s="23"/>
      <c r="AE2609" s="23"/>
      <c r="AF2609" s="23"/>
    </row>
    <row r="2610" spans="2:32" ht="14.25" x14ac:dyDescent="0.2">
      <c r="B2610" s="93"/>
      <c r="C2610" s="22"/>
      <c r="D2610" s="22"/>
      <c r="E2610" s="23"/>
      <c r="F2610" s="23"/>
      <c r="G2610" s="22"/>
      <c r="H2610" s="22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  <c r="Y2610" s="23"/>
      <c r="Z2610" s="23"/>
      <c r="AA2610" s="23"/>
      <c r="AB2610" s="23"/>
      <c r="AC2610" s="23"/>
      <c r="AD2610" s="23"/>
      <c r="AE2610" s="23"/>
      <c r="AF2610" s="23"/>
    </row>
    <row r="2611" spans="2:32" ht="14.25" x14ac:dyDescent="0.2">
      <c r="B2611" s="93"/>
      <c r="C2611" s="22"/>
      <c r="D2611" s="22"/>
      <c r="E2611" s="23"/>
      <c r="F2611" s="23"/>
      <c r="G2611" s="22"/>
      <c r="H2611" s="22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  <c r="AD2611" s="23"/>
      <c r="AE2611" s="23"/>
      <c r="AF2611" s="23"/>
    </row>
    <row r="2612" spans="2:32" ht="14.25" x14ac:dyDescent="0.2">
      <c r="B2612" s="93"/>
      <c r="C2612" s="22"/>
      <c r="D2612" s="22"/>
      <c r="E2612" s="23"/>
      <c r="F2612" s="23"/>
      <c r="G2612" s="22"/>
      <c r="H2612" s="22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  <c r="Y2612" s="23"/>
      <c r="Z2612" s="23"/>
      <c r="AA2612" s="23"/>
      <c r="AB2612" s="23"/>
      <c r="AC2612" s="23"/>
      <c r="AD2612" s="23"/>
      <c r="AE2612" s="23"/>
      <c r="AF2612" s="23"/>
    </row>
    <row r="2613" spans="2:32" ht="14.25" x14ac:dyDescent="0.2">
      <c r="B2613" s="93"/>
      <c r="C2613" s="22"/>
      <c r="D2613" s="22"/>
      <c r="E2613" s="23"/>
      <c r="F2613" s="23"/>
      <c r="G2613" s="22"/>
      <c r="H2613" s="22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  <c r="Y2613" s="23"/>
      <c r="Z2613" s="23"/>
      <c r="AA2613" s="23"/>
      <c r="AB2613" s="23"/>
      <c r="AC2613" s="23"/>
      <c r="AD2613" s="23"/>
      <c r="AE2613" s="23"/>
      <c r="AF2613" s="23"/>
    </row>
    <row r="2614" spans="2:32" ht="14.25" x14ac:dyDescent="0.2">
      <c r="B2614" s="93"/>
      <c r="C2614" s="22"/>
      <c r="D2614" s="22"/>
      <c r="E2614" s="23"/>
      <c r="F2614" s="23"/>
      <c r="G2614" s="22"/>
      <c r="H2614" s="22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  <c r="AD2614" s="23"/>
      <c r="AE2614" s="23"/>
      <c r="AF2614" s="23"/>
    </row>
    <row r="2615" spans="2:32" ht="14.25" x14ac:dyDescent="0.2">
      <c r="B2615" s="93"/>
      <c r="C2615" s="22"/>
      <c r="D2615" s="22"/>
      <c r="E2615" s="23"/>
      <c r="F2615" s="23"/>
      <c r="G2615" s="22"/>
      <c r="H2615" s="22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  <c r="Y2615" s="23"/>
      <c r="Z2615" s="23"/>
      <c r="AA2615" s="23"/>
      <c r="AB2615" s="23"/>
      <c r="AC2615" s="23"/>
      <c r="AD2615" s="23"/>
      <c r="AE2615" s="23"/>
      <c r="AF2615" s="23"/>
    </row>
    <row r="2616" spans="2:32" ht="14.25" x14ac:dyDescent="0.2">
      <c r="B2616" s="93"/>
      <c r="C2616" s="22"/>
      <c r="D2616" s="22"/>
      <c r="E2616" s="23"/>
      <c r="F2616" s="23"/>
      <c r="G2616" s="22"/>
      <c r="H2616" s="22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  <c r="Y2616" s="23"/>
      <c r="Z2616" s="23"/>
      <c r="AA2616" s="23"/>
      <c r="AB2616" s="23"/>
      <c r="AC2616" s="23"/>
      <c r="AD2616" s="23"/>
      <c r="AE2616" s="23"/>
      <c r="AF2616" s="23"/>
    </row>
    <row r="2617" spans="2:32" ht="14.25" x14ac:dyDescent="0.2">
      <c r="B2617" s="93"/>
      <c r="C2617" s="22"/>
      <c r="D2617" s="22"/>
      <c r="E2617" s="23"/>
      <c r="F2617" s="23"/>
      <c r="G2617" s="22"/>
      <c r="H2617" s="22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  <c r="AD2617" s="23"/>
      <c r="AE2617" s="23"/>
      <c r="AF2617" s="23"/>
    </row>
    <row r="2618" spans="2:32" ht="14.25" x14ac:dyDescent="0.2">
      <c r="B2618" s="93"/>
      <c r="C2618" s="22"/>
      <c r="D2618" s="22"/>
      <c r="E2618" s="23"/>
      <c r="F2618" s="23"/>
      <c r="G2618" s="22"/>
      <c r="H2618" s="22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  <c r="Y2618" s="23"/>
      <c r="Z2618" s="23"/>
      <c r="AA2618" s="23"/>
      <c r="AB2618" s="23"/>
      <c r="AC2618" s="23"/>
      <c r="AD2618" s="23"/>
      <c r="AE2618" s="23"/>
      <c r="AF2618" s="23"/>
    </row>
    <row r="2619" spans="2:32" ht="14.25" x14ac:dyDescent="0.2">
      <c r="B2619" s="93"/>
      <c r="C2619" s="22"/>
      <c r="D2619" s="22"/>
      <c r="E2619" s="23"/>
      <c r="F2619" s="23"/>
      <c r="G2619" s="22"/>
      <c r="H2619" s="22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  <c r="Y2619" s="23"/>
      <c r="Z2619" s="23"/>
      <c r="AA2619" s="23"/>
      <c r="AB2619" s="23"/>
      <c r="AC2619" s="23"/>
      <c r="AD2619" s="23"/>
      <c r="AE2619" s="23"/>
      <c r="AF2619" s="23"/>
    </row>
    <row r="2620" spans="2:32" ht="14.25" x14ac:dyDescent="0.2">
      <c r="B2620" s="93"/>
      <c r="C2620" s="22"/>
      <c r="D2620" s="22"/>
      <c r="E2620" s="23"/>
      <c r="F2620" s="23"/>
      <c r="G2620" s="22"/>
      <c r="H2620" s="22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  <c r="AD2620" s="23"/>
      <c r="AE2620" s="23"/>
      <c r="AF2620" s="23"/>
    </row>
    <row r="2621" spans="2:32" ht="14.25" x14ac:dyDescent="0.2">
      <c r="B2621" s="93"/>
      <c r="C2621" s="22"/>
      <c r="D2621" s="22"/>
      <c r="E2621" s="23"/>
      <c r="F2621" s="23"/>
      <c r="G2621" s="22"/>
      <c r="H2621" s="22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  <c r="Y2621" s="23"/>
      <c r="Z2621" s="23"/>
      <c r="AA2621" s="23"/>
      <c r="AB2621" s="23"/>
      <c r="AC2621" s="23"/>
      <c r="AD2621" s="23"/>
      <c r="AE2621" s="23"/>
      <c r="AF2621" s="23"/>
    </row>
    <row r="2622" spans="2:32" ht="14.25" x14ac:dyDescent="0.2">
      <c r="B2622" s="93"/>
      <c r="C2622" s="22"/>
      <c r="D2622" s="22"/>
      <c r="E2622" s="23"/>
      <c r="F2622" s="23"/>
      <c r="G2622" s="22"/>
      <c r="H2622" s="22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  <c r="Y2622" s="23"/>
      <c r="Z2622" s="23"/>
      <c r="AA2622" s="23"/>
      <c r="AB2622" s="23"/>
      <c r="AC2622" s="23"/>
      <c r="AD2622" s="23"/>
      <c r="AE2622" s="23"/>
      <c r="AF2622" s="23"/>
    </row>
    <row r="2623" spans="2:32" ht="14.25" x14ac:dyDescent="0.2">
      <c r="B2623" s="93"/>
      <c r="C2623" s="22"/>
      <c r="D2623" s="22"/>
      <c r="E2623" s="23"/>
      <c r="F2623" s="23"/>
      <c r="G2623" s="22"/>
      <c r="H2623" s="22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  <c r="AD2623" s="23"/>
      <c r="AE2623" s="23"/>
      <c r="AF2623" s="23"/>
    </row>
    <row r="2624" spans="2:32" ht="14.25" x14ac:dyDescent="0.2">
      <c r="B2624" s="93"/>
      <c r="C2624" s="22"/>
      <c r="D2624" s="22"/>
      <c r="E2624" s="23"/>
      <c r="F2624" s="23"/>
      <c r="G2624" s="22"/>
      <c r="H2624" s="22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  <c r="Y2624" s="23"/>
      <c r="Z2624" s="23"/>
      <c r="AA2624" s="23"/>
      <c r="AB2624" s="23"/>
      <c r="AC2624" s="23"/>
      <c r="AD2624" s="23"/>
      <c r="AE2624" s="23"/>
      <c r="AF2624" s="23"/>
    </row>
    <row r="2625" spans="2:32" ht="14.25" x14ac:dyDescent="0.2">
      <c r="B2625" s="93"/>
      <c r="C2625" s="22"/>
      <c r="D2625" s="22"/>
      <c r="E2625" s="23"/>
      <c r="F2625" s="23"/>
      <c r="G2625" s="22"/>
      <c r="H2625" s="22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  <c r="Y2625" s="23"/>
      <c r="Z2625" s="23"/>
      <c r="AA2625" s="23"/>
      <c r="AB2625" s="23"/>
      <c r="AC2625" s="23"/>
      <c r="AD2625" s="23"/>
      <c r="AE2625" s="23"/>
      <c r="AF2625" s="23"/>
    </row>
    <row r="2626" spans="2:32" ht="14.25" x14ac:dyDescent="0.2">
      <c r="B2626" s="93"/>
      <c r="C2626" s="22"/>
      <c r="D2626" s="22"/>
      <c r="E2626" s="23"/>
      <c r="F2626" s="23"/>
      <c r="G2626" s="22"/>
      <c r="H2626" s="22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  <c r="Y2626" s="23"/>
      <c r="Z2626" s="23"/>
      <c r="AA2626" s="23"/>
      <c r="AB2626" s="23"/>
      <c r="AC2626" s="23"/>
      <c r="AD2626" s="23"/>
      <c r="AE2626" s="23"/>
      <c r="AF2626" s="23"/>
    </row>
    <row r="2627" spans="2:32" ht="14.25" x14ac:dyDescent="0.2">
      <c r="B2627" s="93"/>
      <c r="C2627" s="22"/>
      <c r="D2627" s="22"/>
      <c r="E2627" s="23"/>
      <c r="F2627" s="23"/>
      <c r="G2627" s="22"/>
      <c r="H2627" s="22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  <c r="Y2627" s="23"/>
      <c r="Z2627" s="23"/>
      <c r="AA2627" s="23"/>
      <c r="AB2627" s="23"/>
      <c r="AC2627" s="23"/>
      <c r="AD2627" s="23"/>
      <c r="AE2627" s="23"/>
      <c r="AF2627" s="23"/>
    </row>
    <row r="2628" spans="2:32" ht="14.25" x14ac:dyDescent="0.2">
      <c r="B2628" s="93"/>
      <c r="C2628" s="22"/>
      <c r="D2628" s="22"/>
      <c r="E2628" s="23"/>
      <c r="F2628" s="23"/>
      <c r="G2628" s="22"/>
      <c r="H2628" s="22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  <c r="Y2628" s="23"/>
      <c r="Z2628" s="23"/>
      <c r="AA2628" s="23"/>
      <c r="AB2628" s="23"/>
      <c r="AC2628" s="23"/>
      <c r="AD2628" s="23"/>
      <c r="AE2628" s="23"/>
      <c r="AF2628" s="23"/>
    </row>
    <row r="2629" spans="2:32" ht="14.25" x14ac:dyDescent="0.2">
      <c r="B2629" s="93"/>
      <c r="C2629" s="22"/>
      <c r="D2629" s="22"/>
      <c r="E2629" s="23"/>
      <c r="F2629" s="23"/>
      <c r="G2629" s="22"/>
      <c r="H2629" s="22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  <c r="Y2629" s="23"/>
      <c r="Z2629" s="23"/>
      <c r="AA2629" s="23"/>
      <c r="AB2629" s="23"/>
      <c r="AC2629" s="23"/>
      <c r="AD2629" s="23"/>
      <c r="AE2629" s="23"/>
      <c r="AF2629" s="23"/>
    </row>
    <row r="2630" spans="2:32" ht="14.25" x14ac:dyDescent="0.2">
      <c r="B2630" s="93"/>
      <c r="C2630" s="22"/>
      <c r="D2630" s="22"/>
      <c r="E2630" s="23"/>
      <c r="F2630" s="23"/>
      <c r="G2630" s="22"/>
      <c r="H2630" s="22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  <c r="Y2630" s="23"/>
      <c r="Z2630" s="23"/>
      <c r="AA2630" s="23"/>
      <c r="AB2630" s="23"/>
      <c r="AC2630" s="23"/>
      <c r="AD2630" s="23"/>
      <c r="AE2630" s="23"/>
      <c r="AF2630" s="23"/>
    </row>
    <row r="2631" spans="2:32" ht="14.25" x14ac:dyDescent="0.2">
      <c r="B2631" s="93"/>
      <c r="C2631" s="22"/>
      <c r="D2631" s="22"/>
      <c r="E2631" s="23"/>
      <c r="F2631" s="23"/>
      <c r="G2631" s="22"/>
      <c r="H2631" s="22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  <c r="Y2631" s="23"/>
      <c r="Z2631" s="23"/>
      <c r="AA2631" s="23"/>
      <c r="AB2631" s="23"/>
      <c r="AC2631" s="23"/>
      <c r="AD2631" s="23"/>
      <c r="AE2631" s="23"/>
      <c r="AF2631" s="23"/>
    </row>
    <row r="2632" spans="2:32" ht="14.25" x14ac:dyDescent="0.2">
      <c r="B2632" s="93"/>
      <c r="C2632" s="22"/>
      <c r="D2632" s="22"/>
      <c r="E2632" s="23"/>
      <c r="F2632" s="23"/>
      <c r="G2632" s="22"/>
      <c r="H2632" s="22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  <c r="Y2632" s="23"/>
      <c r="Z2632" s="23"/>
      <c r="AA2632" s="23"/>
      <c r="AB2632" s="23"/>
      <c r="AC2632" s="23"/>
      <c r="AD2632" s="23"/>
      <c r="AE2632" s="23"/>
      <c r="AF2632" s="23"/>
    </row>
    <row r="2633" spans="2:32" ht="14.25" x14ac:dyDescent="0.2">
      <c r="B2633" s="93"/>
      <c r="C2633" s="22"/>
      <c r="D2633" s="22"/>
      <c r="E2633" s="23"/>
      <c r="F2633" s="23"/>
      <c r="G2633" s="22"/>
      <c r="H2633" s="22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  <c r="Y2633" s="23"/>
      <c r="Z2633" s="23"/>
      <c r="AA2633" s="23"/>
      <c r="AB2633" s="23"/>
      <c r="AC2633" s="23"/>
      <c r="AD2633" s="23"/>
      <c r="AE2633" s="23"/>
      <c r="AF2633" s="23"/>
    </row>
    <row r="2634" spans="2:32" ht="14.25" x14ac:dyDescent="0.2">
      <c r="B2634" s="93"/>
      <c r="C2634" s="22"/>
      <c r="D2634" s="22"/>
      <c r="E2634" s="23"/>
      <c r="F2634" s="23"/>
      <c r="G2634" s="22"/>
      <c r="H2634" s="22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  <c r="Y2634" s="23"/>
      <c r="Z2634" s="23"/>
      <c r="AA2634" s="23"/>
      <c r="AB2634" s="23"/>
      <c r="AC2634" s="23"/>
      <c r="AD2634" s="23"/>
      <c r="AE2634" s="23"/>
      <c r="AF2634" s="23"/>
    </row>
    <row r="2635" spans="2:32" ht="14.25" x14ac:dyDescent="0.2">
      <c r="B2635" s="93"/>
      <c r="C2635" s="22"/>
      <c r="D2635" s="22"/>
      <c r="E2635" s="23"/>
      <c r="F2635" s="23"/>
      <c r="G2635" s="22"/>
      <c r="H2635" s="22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  <c r="Y2635" s="23"/>
      <c r="Z2635" s="23"/>
      <c r="AA2635" s="23"/>
      <c r="AB2635" s="23"/>
      <c r="AC2635" s="23"/>
      <c r="AD2635" s="23"/>
      <c r="AE2635" s="23"/>
      <c r="AF2635" s="23"/>
    </row>
    <row r="2636" spans="2:32" ht="14.25" x14ac:dyDescent="0.2">
      <c r="B2636" s="93"/>
      <c r="C2636" s="22"/>
      <c r="D2636" s="22"/>
      <c r="E2636" s="23"/>
      <c r="F2636" s="23"/>
      <c r="G2636" s="22"/>
      <c r="H2636" s="22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  <c r="Y2636" s="23"/>
      <c r="Z2636" s="23"/>
      <c r="AA2636" s="23"/>
      <c r="AB2636" s="23"/>
      <c r="AC2636" s="23"/>
      <c r="AD2636" s="23"/>
      <c r="AE2636" s="23"/>
      <c r="AF2636" s="23"/>
    </row>
    <row r="2637" spans="2:32" ht="14.25" x14ac:dyDescent="0.2">
      <c r="B2637" s="93"/>
      <c r="C2637" s="22"/>
      <c r="D2637" s="22"/>
      <c r="E2637" s="23"/>
      <c r="F2637" s="23"/>
      <c r="G2637" s="22"/>
      <c r="H2637" s="22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  <c r="AD2637" s="23"/>
      <c r="AE2637" s="23"/>
      <c r="AF2637" s="23"/>
    </row>
    <row r="2638" spans="2:32" ht="14.25" x14ac:dyDescent="0.2">
      <c r="B2638" s="93"/>
      <c r="C2638" s="22"/>
      <c r="D2638" s="22"/>
      <c r="E2638" s="23"/>
      <c r="F2638" s="23"/>
      <c r="G2638" s="22"/>
      <c r="H2638" s="22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  <c r="Y2638" s="23"/>
      <c r="Z2638" s="23"/>
      <c r="AA2638" s="23"/>
      <c r="AB2638" s="23"/>
      <c r="AC2638" s="23"/>
      <c r="AD2638" s="23"/>
      <c r="AE2638" s="23"/>
      <c r="AF2638" s="23"/>
    </row>
    <row r="2639" spans="2:32" ht="14.25" x14ac:dyDescent="0.2">
      <c r="B2639" s="93"/>
      <c r="C2639" s="22"/>
      <c r="D2639" s="22"/>
      <c r="E2639" s="23"/>
      <c r="F2639" s="23"/>
      <c r="G2639" s="22"/>
      <c r="H2639" s="22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  <c r="Y2639" s="23"/>
      <c r="Z2639" s="23"/>
      <c r="AA2639" s="23"/>
      <c r="AB2639" s="23"/>
      <c r="AC2639" s="23"/>
      <c r="AD2639" s="23"/>
      <c r="AE2639" s="23"/>
      <c r="AF2639" s="23"/>
    </row>
    <row r="2640" spans="2:32" ht="14.25" x14ac:dyDescent="0.2">
      <c r="B2640" s="93"/>
      <c r="C2640" s="22"/>
      <c r="D2640" s="22"/>
      <c r="E2640" s="23"/>
      <c r="F2640" s="23"/>
      <c r="G2640" s="22"/>
      <c r="H2640" s="22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  <c r="AD2640" s="23"/>
      <c r="AE2640" s="23"/>
      <c r="AF2640" s="23"/>
    </row>
    <row r="2641" spans="2:32" ht="14.25" x14ac:dyDescent="0.2">
      <c r="B2641" s="93"/>
      <c r="C2641" s="22"/>
      <c r="D2641" s="22"/>
      <c r="E2641" s="23"/>
      <c r="F2641" s="23"/>
      <c r="G2641" s="22"/>
      <c r="H2641" s="22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  <c r="Y2641" s="23"/>
      <c r="Z2641" s="23"/>
      <c r="AA2641" s="23"/>
      <c r="AB2641" s="23"/>
      <c r="AC2641" s="23"/>
      <c r="AD2641" s="23"/>
      <c r="AE2641" s="23"/>
      <c r="AF2641" s="23"/>
    </row>
    <row r="2642" spans="2:32" ht="14.25" x14ac:dyDescent="0.2">
      <c r="B2642" s="93"/>
      <c r="C2642" s="22"/>
      <c r="D2642" s="22"/>
      <c r="E2642" s="23"/>
      <c r="F2642" s="23"/>
      <c r="G2642" s="22"/>
      <c r="H2642" s="22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  <c r="Y2642" s="23"/>
      <c r="Z2642" s="23"/>
      <c r="AA2642" s="23"/>
      <c r="AB2642" s="23"/>
      <c r="AC2642" s="23"/>
      <c r="AD2642" s="23"/>
      <c r="AE2642" s="23"/>
      <c r="AF2642" s="23"/>
    </row>
    <row r="2643" spans="2:32" ht="14.25" x14ac:dyDescent="0.2">
      <c r="B2643" s="93"/>
      <c r="C2643" s="22"/>
      <c r="D2643" s="22"/>
      <c r="E2643" s="23"/>
      <c r="F2643" s="23"/>
      <c r="G2643" s="22"/>
      <c r="H2643" s="22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  <c r="AD2643" s="23"/>
      <c r="AE2643" s="23"/>
      <c r="AF2643" s="23"/>
    </row>
    <row r="2644" spans="2:32" ht="14.25" x14ac:dyDescent="0.2">
      <c r="B2644" s="93"/>
      <c r="C2644" s="22"/>
      <c r="D2644" s="22"/>
      <c r="E2644" s="23"/>
      <c r="F2644" s="23"/>
      <c r="G2644" s="22"/>
      <c r="H2644" s="22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  <c r="Y2644" s="23"/>
      <c r="Z2644" s="23"/>
      <c r="AA2644" s="23"/>
      <c r="AB2644" s="23"/>
      <c r="AC2644" s="23"/>
      <c r="AD2644" s="23"/>
      <c r="AE2644" s="23"/>
      <c r="AF2644" s="23"/>
    </row>
    <row r="2645" spans="2:32" ht="14.25" x14ac:dyDescent="0.2">
      <c r="B2645" s="93"/>
      <c r="C2645" s="22"/>
      <c r="D2645" s="22"/>
      <c r="E2645" s="23"/>
      <c r="F2645" s="23"/>
      <c r="G2645" s="22"/>
      <c r="H2645" s="22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  <c r="Y2645" s="23"/>
      <c r="Z2645" s="23"/>
      <c r="AA2645" s="23"/>
      <c r="AB2645" s="23"/>
      <c r="AC2645" s="23"/>
      <c r="AD2645" s="23"/>
      <c r="AE2645" s="23"/>
      <c r="AF2645" s="23"/>
    </row>
    <row r="2646" spans="2:32" ht="14.25" x14ac:dyDescent="0.2">
      <c r="B2646" s="93"/>
      <c r="C2646" s="22"/>
      <c r="D2646" s="22"/>
      <c r="E2646" s="23"/>
      <c r="F2646" s="23"/>
      <c r="G2646" s="22"/>
      <c r="H2646" s="22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  <c r="AD2646" s="23"/>
      <c r="AE2646" s="23"/>
      <c r="AF2646" s="23"/>
    </row>
    <row r="2647" spans="2:32" ht="14.25" x14ac:dyDescent="0.2">
      <c r="B2647" s="93"/>
      <c r="C2647" s="22"/>
      <c r="D2647" s="22"/>
      <c r="E2647" s="23"/>
      <c r="F2647" s="23"/>
      <c r="G2647" s="22"/>
      <c r="H2647" s="22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  <c r="Y2647" s="23"/>
      <c r="Z2647" s="23"/>
      <c r="AA2647" s="23"/>
      <c r="AB2647" s="23"/>
      <c r="AC2647" s="23"/>
      <c r="AD2647" s="23"/>
      <c r="AE2647" s="23"/>
      <c r="AF2647" s="23"/>
    </row>
    <row r="2648" spans="2:32" ht="14.25" x14ac:dyDescent="0.2">
      <c r="B2648" s="93"/>
      <c r="C2648" s="22"/>
      <c r="D2648" s="22"/>
      <c r="E2648" s="23"/>
      <c r="F2648" s="23"/>
      <c r="G2648" s="22"/>
      <c r="H2648" s="22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  <c r="Y2648" s="23"/>
      <c r="Z2648" s="23"/>
      <c r="AA2648" s="23"/>
      <c r="AB2648" s="23"/>
      <c r="AC2648" s="23"/>
      <c r="AD2648" s="23"/>
      <c r="AE2648" s="23"/>
      <c r="AF2648" s="23"/>
    </row>
    <row r="2649" spans="2:32" ht="14.25" x14ac:dyDescent="0.2">
      <c r="B2649" s="93"/>
      <c r="C2649" s="22"/>
      <c r="D2649" s="22"/>
      <c r="E2649" s="23"/>
      <c r="F2649" s="23"/>
      <c r="G2649" s="22"/>
      <c r="H2649" s="22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  <c r="AD2649" s="23"/>
      <c r="AE2649" s="23"/>
      <c r="AF2649" s="23"/>
    </row>
    <row r="2650" spans="2:32" ht="14.25" x14ac:dyDescent="0.2">
      <c r="B2650" s="93"/>
      <c r="C2650" s="22"/>
      <c r="D2650" s="22"/>
      <c r="E2650" s="23"/>
      <c r="F2650" s="23"/>
      <c r="G2650" s="22"/>
      <c r="H2650" s="22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  <c r="Y2650" s="23"/>
      <c r="Z2650" s="23"/>
      <c r="AA2650" s="23"/>
      <c r="AB2650" s="23"/>
      <c r="AC2650" s="23"/>
      <c r="AD2650" s="23"/>
      <c r="AE2650" s="23"/>
      <c r="AF2650" s="23"/>
    </row>
    <row r="2651" spans="2:32" ht="14.25" x14ac:dyDescent="0.2">
      <c r="B2651" s="93"/>
      <c r="C2651" s="22"/>
      <c r="D2651" s="22"/>
      <c r="E2651" s="23"/>
      <c r="F2651" s="23"/>
      <c r="G2651" s="22"/>
      <c r="H2651" s="22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  <c r="Y2651" s="23"/>
      <c r="Z2651" s="23"/>
      <c r="AA2651" s="23"/>
      <c r="AB2651" s="23"/>
      <c r="AC2651" s="23"/>
      <c r="AD2651" s="23"/>
      <c r="AE2651" s="23"/>
      <c r="AF2651" s="23"/>
    </row>
    <row r="2652" spans="2:32" ht="14.25" x14ac:dyDescent="0.2">
      <c r="B2652" s="93"/>
      <c r="C2652" s="22"/>
      <c r="D2652" s="22"/>
      <c r="E2652" s="23"/>
      <c r="F2652" s="23"/>
      <c r="G2652" s="22"/>
      <c r="H2652" s="22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  <c r="AD2652" s="23"/>
      <c r="AE2652" s="23"/>
      <c r="AF2652" s="23"/>
    </row>
    <row r="2653" spans="2:32" ht="14.25" x14ac:dyDescent="0.2">
      <c r="B2653" s="93"/>
      <c r="C2653" s="22"/>
      <c r="D2653" s="22"/>
      <c r="E2653" s="23"/>
      <c r="F2653" s="23"/>
      <c r="G2653" s="22"/>
      <c r="H2653" s="22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  <c r="Y2653" s="23"/>
      <c r="Z2653" s="23"/>
      <c r="AA2653" s="23"/>
      <c r="AB2653" s="23"/>
      <c r="AC2653" s="23"/>
      <c r="AD2653" s="23"/>
      <c r="AE2653" s="23"/>
      <c r="AF2653" s="23"/>
    </row>
    <row r="2654" spans="2:32" ht="14.25" x14ac:dyDescent="0.2">
      <c r="B2654" s="93"/>
      <c r="C2654" s="22"/>
      <c r="D2654" s="22"/>
      <c r="E2654" s="23"/>
      <c r="F2654" s="23"/>
      <c r="G2654" s="22"/>
      <c r="H2654" s="22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  <c r="Y2654" s="23"/>
      <c r="Z2654" s="23"/>
      <c r="AA2654" s="23"/>
      <c r="AB2654" s="23"/>
      <c r="AC2654" s="23"/>
      <c r="AD2654" s="23"/>
      <c r="AE2654" s="23"/>
      <c r="AF2654" s="23"/>
    </row>
    <row r="2655" spans="2:32" ht="14.25" x14ac:dyDescent="0.2">
      <c r="B2655" s="93"/>
      <c r="C2655" s="22"/>
      <c r="D2655" s="22"/>
      <c r="E2655" s="23"/>
      <c r="F2655" s="23"/>
      <c r="G2655" s="22"/>
      <c r="H2655" s="22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  <c r="AD2655" s="23"/>
      <c r="AE2655" s="23"/>
      <c r="AF2655" s="23"/>
    </row>
    <row r="2656" spans="2:32" ht="14.25" x14ac:dyDescent="0.2">
      <c r="B2656" s="93"/>
      <c r="C2656" s="22"/>
      <c r="D2656" s="22"/>
      <c r="E2656" s="23"/>
      <c r="F2656" s="23"/>
      <c r="G2656" s="22"/>
      <c r="H2656" s="22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  <c r="Y2656" s="23"/>
      <c r="Z2656" s="23"/>
      <c r="AA2656" s="23"/>
      <c r="AB2656" s="23"/>
      <c r="AC2656" s="23"/>
      <c r="AD2656" s="23"/>
      <c r="AE2656" s="23"/>
      <c r="AF2656" s="23"/>
    </row>
    <row r="2657" spans="2:32" ht="14.25" x14ac:dyDescent="0.2">
      <c r="B2657" s="93"/>
      <c r="C2657" s="22"/>
      <c r="D2657" s="22"/>
      <c r="E2657" s="23"/>
      <c r="F2657" s="23"/>
      <c r="G2657" s="22"/>
      <c r="H2657" s="22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  <c r="Y2657" s="23"/>
      <c r="Z2657" s="23"/>
      <c r="AA2657" s="23"/>
      <c r="AB2657" s="23"/>
      <c r="AC2657" s="23"/>
      <c r="AD2657" s="23"/>
      <c r="AE2657" s="23"/>
      <c r="AF2657" s="23"/>
    </row>
    <row r="2658" spans="2:32" ht="14.25" x14ac:dyDescent="0.2">
      <c r="B2658" s="93"/>
      <c r="C2658" s="22"/>
      <c r="D2658" s="22"/>
      <c r="E2658" s="23"/>
      <c r="F2658" s="23"/>
      <c r="G2658" s="22"/>
      <c r="H2658" s="22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  <c r="AD2658" s="23"/>
      <c r="AE2658" s="23"/>
      <c r="AF2658" s="23"/>
    </row>
    <row r="2659" spans="2:32" ht="14.25" x14ac:dyDescent="0.2">
      <c r="B2659" s="93"/>
      <c r="C2659" s="22"/>
      <c r="D2659" s="22"/>
      <c r="E2659" s="23"/>
      <c r="F2659" s="23"/>
      <c r="G2659" s="22"/>
      <c r="H2659" s="22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  <c r="Y2659" s="23"/>
      <c r="Z2659" s="23"/>
      <c r="AA2659" s="23"/>
      <c r="AB2659" s="23"/>
      <c r="AC2659" s="23"/>
      <c r="AD2659" s="23"/>
      <c r="AE2659" s="23"/>
      <c r="AF2659" s="23"/>
    </row>
    <row r="2660" spans="2:32" ht="14.25" x14ac:dyDescent="0.2">
      <c r="B2660" s="93"/>
      <c r="C2660" s="22"/>
      <c r="D2660" s="22"/>
      <c r="E2660" s="23"/>
      <c r="F2660" s="23"/>
      <c r="G2660" s="22"/>
      <c r="H2660" s="22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  <c r="Y2660" s="23"/>
      <c r="Z2660" s="23"/>
      <c r="AA2660" s="23"/>
      <c r="AB2660" s="23"/>
      <c r="AC2660" s="23"/>
      <c r="AD2660" s="23"/>
      <c r="AE2660" s="23"/>
      <c r="AF2660" s="23"/>
    </row>
    <row r="2661" spans="2:32" ht="14.25" x14ac:dyDescent="0.2">
      <c r="B2661" s="93"/>
      <c r="C2661" s="22"/>
      <c r="D2661" s="22"/>
      <c r="E2661" s="23"/>
      <c r="F2661" s="23"/>
      <c r="G2661" s="22"/>
      <c r="H2661" s="22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  <c r="AD2661" s="23"/>
      <c r="AE2661" s="23"/>
      <c r="AF2661" s="23"/>
    </row>
    <row r="2662" spans="2:32" ht="14.25" x14ac:dyDescent="0.2">
      <c r="B2662" s="93"/>
      <c r="C2662" s="22"/>
      <c r="D2662" s="22"/>
      <c r="E2662" s="23"/>
      <c r="F2662" s="23"/>
      <c r="G2662" s="22"/>
      <c r="H2662" s="22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  <c r="Y2662" s="23"/>
      <c r="Z2662" s="23"/>
      <c r="AA2662" s="23"/>
      <c r="AB2662" s="23"/>
      <c r="AC2662" s="23"/>
      <c r="AD2662" s="23"/>
      <c r="AE2662" s="23"/>
      <c r="AF2662" s="23"/>
    </row>
    <row r="2663" spans="2:32" ht="14.25" x14ac:dyDescent="0.2">
      <c r="B2663" s="93"/>
      <c r="C2663" s="22"/>
      <c r="D2663" s="22"/>
      <c r="E2663" s="23"/>
      <c r="F2663" s="23"/>
      <c r="G2663" s="22"/>
      <c r="H2663" s="22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  <c r="Y2663" s="23"/>
      <c r="Z2663" s="23"/>
      <c r="AA2663" s="23"/>
      <c r="AB2663" s="23"/>
      <c r="AC2663" s="23"/>
      <c r="AD2663" s="23"/>
      <c r="AE2663" s="23"/>
      <c r="AF2663" s="23"/>
    </row>
    <row r="2664" spans="2:32" ht="14.25" x14ac:dyDescent="0.2">
      <c r="B2664" s="93"/>
      <c r="C2664" s="22"/>
      <c r="D2664" s="22"/>
      <c r="E2664" s="23"/>
      <c r="F2664" s="23"/>
      <c r="G2664" s="22"/>
      <c r="H2664" s="22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  <c r="AD2664" s="23"/>
      <c r="AE2664" s="23"/>
      <c r="AF2664" s="23"/>
    </row>
    <row r="2665" spans="2:32" ht="14.25" x14ac:dyDescent="0.2">
      <c r="B2665" s="93"/>
      <c r="C2665" s="22"/>
      <c r="D2665" s="22"/>
      <c r="E2665" s="23"/>
      <c r="F2665" s="23"/>
      <c r="G2665" s="22"/>
      <c r="H2665" s="22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  <c r="AD2665" s="23"/>
      <c r="AE2665" s="23"/>
      <c r="AF2665" s="23"/>
    </row>
    <row r="2666" spans="2:32" ht="14.25" x14ac:dyDescent="0.2">
      <c r="B2666" s="93"/>
      <c r="C2666" s="22"/>
      <c r="D2666" s="22"/>
      <c r="E2666" s="23"/>
      <c r="F2666" s="23"/>
      <c r="G2666" s="22"/>
      <c r="H2666" s="22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  <c r="Y2666" s="23"/>
      <c r="Z2666" s="23"/>
      <c r="AA2666" s="23"/>
      <c r="AB2666" s="23"/>
      <c r="AC2666" s="23"/>
      <c r="AD2666" s="23"/>
      <c r="AE2666" s="23"/>
      <c r="AF2666" s="23"/>
    </row>
    <row r="2667" spans="2:32" ht="14.25" x14ac:dyDescent="0.2">
      <c r="B2667" s="93"/>
      <c r="C2667" s="22"/>
      <c r="D2667" s="22"/>
      <c r="E2667" s="23"/>
      <c r="F2667" s="23"/>
      <c r="G2667" s="22"/>
      <c r="H2667" s="22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  <c r="AD2667" s="23"/>
      <c r="AE2667" s="23"/>
      <c r="AF2667" s="23"/>
    </row>
    <row r="2668" spans="2:32" ht="14.25" x14ac:dyDescent="0.2">
      <c r="B2668" s="93"/>
      <c r="C2668" s="22"/>
      <c r="D2668" s="22"/>
      <c r="E2668" s="23"/>
      <c r="F2668" s="23"/>
      <c r="G2668" s="22"/>
      <c r="H2668" s="22"/>
      <c r="I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  <c r="Y2668" s="23"/>
      <c r="Z2668" s="23"/>
      <c r="AA2668" s="23"/>
      <c r="AB2668" s="23"/>
      <c r="AC2668" s="23"/>
      <c r="AD2668" s="23"/>
      <c r="AE2668" s="23"/>
      <c r="AF2668" s="23"/>
    </row>
    <row r="2669" spans="2:32" ht="14.25" x14ac:dyDescent="0.2">
      <c r="B2669" s="93"/>
      <c r="C2669" s="22"/>
      <c r="D2669" s="22"/>
      <c r="E2669" s="23"/>
      <c r="F2669" s="23"/>
      <c r="G2669" s="22"/>
      <c r="H2669" s="22"/>
      <c r="I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  <c r="Y2669" s="23"/>
      <c r="Z2669" s="23"/>
      <c r="AA2669" s="23"/>
      <c r="AB2669" s="23"/>
      <c r="AC2669" s="23"/>
      <c r="AD2669" s="23"/>
      <c r="AE2669" s="23"/>
      <c r="AF2669" s="23"/>
    </row>
    <row r="2670" spans="2:32" ht="14.25" x14ac:dyDescent="0.2">
      <c r="B2670" s="93"/>
      <c r="C2670" s="22"/>
      <c r="D2670" s="22"/>
      <c r="E2670" s="23"/>
      <c r="F2670" s="23"/>
      <c r="G2670" s="22"/>
      <c r="H2670" s="22"/>
      <c r="I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  <c r="AD2670" s="23"/>
      <c r="AE2670" s="23"/>
      <c r="AF2670" s="23"/>
    </row>
    <row r="2671" spans="2:32" ht="14.25" x14ac:dyDescent="0.2">
      <c r="B2671" s="93"/>
      <c r="C2671" s="22"/>
      <c r="D2671" s="22"/>
      <c r="E2671" s="23"/>
      <c r="F2671" s="23"/>
      <c r="G2671" s="22"/>
      <c r="H2671" s="22"/>
      <c r="I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  <c r="Y2671" s="23"/>
      <c r="Z2671" s="23"/>
      <c r="AA2671" s="23"/>
      <c r="AB2671" s="23"/>
      <c r="AC2671" s="23"/>
      <c r="AD2671" s="23"/>
      <c r="AE2671" s="23"/>
      <c r="AF2671" s="23"/>
    </row>
    <row r="2672" spans="2:32" ht="14.25" x14ac:dyDescent="0.2">
      <c r="B2672" s="93"/>
      <c r="C2672" s="22"/>
      <c r="D2672" s="22"/>
      <c r="E2672" s="23"/>
      <c r="F2672" s="23"/>
      <c r="G2672" s="22"/>
      <c r="H2672" s="22"/>
      <c r="I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  <c r="Y2672" s="23"/>
      <c r="Z2672" s="23"/>
      <c r="AA2672" s="23"/>
      <c r="AB2672" s="23"/>
      <c r="AC2672" s="23"/>
      <c r="AD2672" s="23"/>
      <c r="AE2672" s="23"/>
      <c r="AF2672" s="23"/>
    </row>
    <row r="2673" spans="2:32" ht="14.25" x14ac:dyDescent="0.2">
      <c r="B2673" s="93"/>
      <c r="C2673" s="22"/>
      <c r="D2673" s="22"/>
      <c r="E2673" s="23"/>
      <c r="F2673" s="23"/>
      <c r="G2673" s="22"/>
      <c r="H2673" s="22"/>
      <c r="I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  <c r="AD2673" s="23"/>
      <c r="AE2673" s="23"/>
      <c r="AF2673" s="23"/>
    </row>
    <row r="2674" spans="2:32" ht="14.25" x14ac:dyDescent="0.2">
      <c r="B2674" s="93"/>
      <c r="C2674" s="22"/>
      <c r="D2674" s="22"/>
      <c r="E2674" s="23"/>
      <c r="F2674" s="23"/>
      <c r="G2674" s="22"/>
      <c r="H2674" s="22"/>
      <c r="I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  <c r="Y2674" s="23"/>
      <c r="Z2674" s="23"/>
      <c r="AA2674" s="23"/>
      <c r="AB2674" s="23"/>
      <c r="AC2674" s="23"/>
      <c r="AD2674" s="23"/>
      <c r="AE2674" s="23"/>
      <c r="AF2674" s="23"/>
    </row>
    <row r="2675" spans="2:32" ht="14.25" x14ac:dyDescent="0.2">
      <c r="B2675" s="93"/>
      <c r="C2675" s="22"/>
      <c r="D2675" s="22"/>
      <c r="E2675" s="23"/>
      <c r="F2675" s="23"/>
      <c r="G2675" s="22"/>
      <c r="H2675" s="22"/>
      <c r="I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  <c r="Y2675" s="23"/>
      <c r="Z2675" s="23"/>
      <c r="AA2675" s="23"/>
      <c r="AB2675" s="23"/>
      <c r="AC2675" s="23"/>
      <c r="AD2675" s="23"/>
      <c r="AE2675" s="23"/>
      <c r="AF2675" s="23"/>
    </row>
    <row r="2676" spans="2:32" ht="14.25" x14ac:dyDescent="0.2">
      <c r="B2676" s="93"/>
      <c r="C2676" s="22"/>
      <c r="D2676" s="22"/>
      <c r="E2676" s="23"/>
      <c r="F2676" s="23"/>
      <c r="G2676" s="22"/>
      <c r="H2676" s="22"/>
      <c r="I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  <c r="Y2676" s="23"/>
      <c r="Z2676" s="23"/>
      <c r="AA2676" s="23"/>
      <c r="AB2676" s="23"/>
      <c r="AC2676" s="23"/>
      <c r="AD2676" s="23"/>
      <c r="AE2676" s="23"/>
      <c r="AF2676" s="23"/>
    </row>
    <row r="2677" spans="2:32" ht="14.25" x14ac:dyDescent="0.2">
      <c r="B2677" s="93"/>
      <c r="C2677" s="22"/>
      <c r="D2677" s="22"/>
      <c r="E2677" s="23"/>
      <c r="F2677" s="23"/>
      <c r="G2677" s="22"/>
      <c r="H2677" s="22"/>
      <c r="I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  <c r="Y2677" s="23"/>
      <c r="Z2677" s="23"/>
      <c r="AA2677" s="23"/>
      <c r="AB2677" s="23"/>
      <c r="AC2677" s="23"/>
      <c r="AD2677" s="23"/>
      <c r="AE2677" s="23"/>
      <c r="AF2677" s="23"/>
    </row>
    <row r="2678" spans="2:32" ht="14.25" x14ac:dyDescent="0.2">
      <c r="B2678" s="93"/>
      <c r="C2678" s="22"/>
      <c r="D2678" s="22"/>
      <c r="E2678" s="23"/>
      <c r="F2678" s="23"/>
      <c r="G2678" s="22"/>
      <c r="H2678" s="22"/>
      <c r="I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  <c r="Y2678" s="23"/>
      <c r="Z2678" s="23"/>
      <c r="AA2678" s="23"/>
      <c r="AB2678" s="23"/>
      <c r="AC2678" s="23"/>
      <c r="AD2678" s="23"/>
      <c r="AE2678" s="23"/>
      <c r="AF2678" s="23"/>
    </row>
    <row r="2679" spans="2:32" ht="14.25" x14ac:dyDescent="0.2">
      <c r="B2679" s="93"/>
      <c r="C2679" s="22"/>
      <c r="D2679" s="22"/>
      <c r="E2679" s="23"/>
      <c r="F2679" s="23"/>
      <c r="G2679" s="22"/>
      <c r="H2679" s="22"/>
      <c r="I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  <c r="Y2679" s="23"/>
      <c r="Z2679" s="23"/>
      <c r="AA2679" s="23"/>
      <c r="AB2679" s="23"/>
      <c r="AC2679" s="23"/>
      <c r="AD2679" s="23"/>
      <c r="AE2679" s="23"/>
      <c r="AF2679" s="23"/>
    </row>
    <row r="2680" spans="2:32" ht="14.25" x14ac:dyDescent="0.2">
      <c r="B2680" s="93"/>
      <c r="C2680" s="22"/>
      <c r="D2680" s="22"/>
      <c r="E2680" s="23"/>
      <c r="F2680" s="23"/>
      <c r="G2680" s="22"/>
      <c r="H2680" s="22"/>
      <c r="I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  <c r="Y2680" s="23"/>
      <c r="Z2680" s="23"/>
      <c r="AA2680" s="23"/>
      <c r="AB2680" s="23"/>
      <c r="AC2680" s="23"/>
      <c r="AD2680" s="23"/>
      <c r="AE2680" s="23"/>
      <c r="AF2680" s="23"/>
    </row>
    <row r="2681" spans="2:32" ht="14.25" x14ac:dyDescent="0.2">
      <c r="B2681" s="93"/>
      <c r="C2681" s="22"/>
      <c r="D2681" s="22"/>
      <c r="E2681" s="23"/>
      <c r="F2681" s="23"/>
      <c r="G2681" s="22"/>
      <c r="H2681" s="22"/>
      <c r="I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  <c r="Y2681" s="23"/>
      <c r="Z2681" s="23"/>
      <c r="AA2681" s="23"/>
      <c r="AB2681" s="23"/>
      <c r="AC2681" s="23"/>
      <c r="AD2681" s="23"/>
      <c r="AE2681" s="23"/>
      <c r="AF2681" s="23"/>
    </row>
    <row r="2682" spans="2:32" ht="14.25" x14ac:dyDescent="0.2">
      <c r="B2682" s="93"/>
      <c r="C2682" s="22"/>
      <c r="D2682" s="22"/>
      <c r="E2682" s="23"/>
      <c r="F2682" s="23"/>
      <c r="G2682" s="22"/>
      <c r="H2682" s="22"/>
      <c r="I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  <c r="Y2682" s="23"/>
      <c r="Z2682" s="23"/>
      <c r="AA2682" s="23"/>
      <c r="AB2682" s="23"/>
      <c r="AC2682" s="23"/>
      <c r="AD2682" s="23"/>
      <c r="AE2682" s="23"/>
      <c r="AF2682" s="23"/>
    </row>
    <row r="2683" spans="2:32" ht="14.25" x14ac:dyDescent="0.2">
      <c r="B2683" s="93"/>
      <c r="C2683" s="22"/>
      <c r="D2683" s="22"/>
      <c r="E2683" s="23"/>
      <c r="F2683" s="23"/>
      <c r="G2683" s="22"/>
      <c r="H2683" s="22"/>
      <c r="I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  <c r="Y2683" s="23"/>
      <c r="Z2683" s="23"/>
      <c r="AA2683" s="23"/>
      <c r="AB2683" s="23"/>
      <c r="AC2683" s="23"/>
      <c r="AD2683" s="23"/>
      <c r="AE2683" s="23"/>
      <c r="AF2683" s="23"/>
    </row>
    <row r="2684" spans="2:32" ht="14.25" x14ac:dyDescent="0.2">
      <c r="B2684" s="93"/>
      <c r="C2684" s="22"/>
      <c r="D2684" s="22"/>
      <c r="E2684" s="23"/>
      <c r="F2684" s="23"/>
      <c r="G2684" s="22"/>
      <c r="H2684" s="22"/>
      <c r="I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  <c r="Y2684" s="23"/>
      <c r="Z2684" s="23"/>
      <c r="AA2684" s="23"/>
      <c r="AB2684" s="23"/>
      <c r="AC2684" s="23"/>
      <c r="AD2684" s="23"/>
      <c r="AE2684" s="23"/>
      <c r="AF2684" s="23"/>
    </row>
    <row r="2685" spans="2:32" ht="14.25" x14ac:dyDescent="0.2">
      <c r="B2685" s="93"/>
      <c r="C2685" s="22"/>
      <c r="D2685" s="22"/>
      <c r="E2685" s="23"/>
      <c r="F2685" s="23"/>
      <c r="G2685" s="22"/>
      <c r="H2685" s="22"/>
      <c r="I2685" s="23"/>
      <c r="N2685" s="23"/>
      <c r="Q2685" s="23"/>
      <c r="R2685" s="23"/>
      <c r="S2685" s="23"/>
      <c r="T2685" s="23"/>
      <c r="U2685" s="23"/>
      <c r="V2685" s="23"/>
      <c r="W2685" s="23"/>
      <c r="X2685" s="23"/>
      <c r="Y2685" s="23"/>
      <c r="Z2685" s="23"/>
      <c r="AA2685" s="23"/>
      <c r="AB2685" s="23"/>
      <c r="AC2685" s="23"/>
      <c r="AD2685" s="23"/>
      <c r="AE2685" s="23"/>
      <c r="AF2685" s="23"/>
    </row>
    <row r="2686" spans="2:32" ht="14.25" x14ac:dyDescent="0.2">
      <c r="B2686" s="93"/>
      <c r="C2686" s="22"/>
      <c r="D2686" s="22"/>
      <c r="E2686" s="23"/>
      <c r="F2686" s="23"/>
      <c r="G2686" s="22"/>
      <c r="H2686" s="22"/>
      <c r="I2686" s="23"/>
      <c r="N2686" s="23"/>
      <c r="Q2686" s="23"/>
      <c r="R2686" s="23"/>
      <c r="S2686" s="23"/>
      <c r="T2686" s="23"/>
      <c r="U2686" s="23"/>
      <c r="V2686" s="23"/>
      <c r="W2686" s="23"/>
      <c r="X2686" s="23"/>
      <c r="Y2686" s="23"/>
      <c r="Z2686" s="23"/>
      <c r="AA2686" s="23"/>
      <c r="AB2686" s="23"/>
      <c r="AC2686" s="23"/>
      <c r="AD2686" s="23"/>
      <c r="AE2686" s="23"/>
      <c r="AF2686" s="23"/>
    </row>
  </sheetData>
  <mergeCells count="3">
    <mergeCell ref="A1:H1"/>
    <mergeCell ref="J4:M4"/>
    <mergeCell ref="J12:M1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opLeftCell="A43" zoomScale="85" zoomScaleNormal="85" workbookViewId="0">
      <selection activeCell="F1" sqref="F1"/>
    </sheetView>
  </sheetViews>
  <sheetFormatPr defaultRowHeight="15" x14ac:dyDescent="0.25"/>
  <cols>
    <col min="10" max="10" width="20.140625" bestFit="1" customWidth="1"/>
  </cols>
  <sheetData>
    <row r="1" spans="1:17" x14ac:dyDescent="0.25">
      <c r="F1" s="6" t="s">
        <v>371</v>
      </c>
      <c r="G1" s="150" t="s">
        <v>372</v>
      </c>
      <c r="H1" s="150"/>
      <c r="I1" s="150"/>
      <c r="J1" s="150"/>
      <c r="K1" s="4">
        <v>21</v>
      </c>
    </row>
    <row r="3" spans="1:17" s="3" customFormat="1" ht="12" x14ac:dyDescent="0.2"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10</v>
      </c>
      <c r="I3" s="7" t="s">
        <v>12</v>
      </c>
      <c r="J3" s="8" t="s">
        <v>13</v>
      </c>
      <c r="K3" s="1"/>
      <c r="L3" s="1"/>
      <c r="M3" s="1"/>
      <c r="N3" s="1"/>
      <c r="O3" s="1"/>
      <c r="P3" s="1"/>
      <c r="Q3" s="2"/>
    </row>
    <row r="4" spans="1:17" x14ac:dyDescent="0.25">
      <c r="A4">
        <v>1</v>
      </c>
      <c r="B4" s="35">
        <v>2011</v>
      </c>
      <c r="C4" s="36" t="s">
        <v>265</v>
      </c>
      <c r="D4" s="36" t="s">
        <v>266</v>
      </c>
      <c r="E4" s="36" t="s">
        <v>16</v>
      </c>
      <c r="F4" s="36" t="s">
        <v>267</v>
      </c>
      <c r="G4" s="35">
        <v>2012</v>
      </c>
      <c r="H4" s="35">
        <v>24</v>
      </c>
      <c r="I4" s="35">
        <v>0</v>
      </c>
      <c r="J4" s="39">
        <v>41683</v>
      </c>
      <c r="K4" s="4"/>
      <c r="L4" s="6"/>
      <c r="M4" s="4"/>
      <c r="N4" s="4"/>
      <c r="O4" s="6"/>
      <c r="P4" s="4"/>
      <c r="Q4" s="5"/>
    </row>
    <row r="5" spans="1:17" x14ac:dyDescent="0.25">
      <c r="A5">
        <v>2</v>
      </c>
      <c r="B5" s="35">
        <v>2013</v>
      </c>
      <c r="C5" s="36" t="s">
        <v>260</v>
      </c>
      <c r="D5" s="36" t="s">
        <v>261</v>
      </c>
      <c r="E5" s="36" t="s">
        <v>16</v>
      </c>
      <c r="F5" s="36" t="s">
        <v>262</v>
      </c>
      <c r="G5" s="35">
        <v>2014</v>
      </c>
      <c r="H5" s="35">
        <v>27</v>
      </c>
      <c r="I5" s="35">
        <v>0</v>
      </c>
      <c r="J5" s="39">
        <v>42717</v>
      </c>
      <c r="K5" s="4"/>
      <c r="L5" s="6"/>
      <c r="M5" s="4"/>
      <c r="N5" s="4"/>
      <c r="O5" s="6"/>
      <c r="P5" s="4"/>
      <c r="Q5" s="5"/>
    </row>
    <row r="6" spans="1:17" x14ac:dyDescent="0.25">
      <c r="A6">
        <v>3</v>
      </c>
      <c r="B6" s="35">
        <v>2015</v>
      </c>
      <c r="C6" s="36" t="s">
        <v>257</v>
      </c>
      <c r="D6" s="36" t="s">
        <v>258</v>
      </c>
      <c r="E6" s="36" t="s">
        <v>16</v>
      </c>
      <c r="F6" s="36" t="s">
        <v>259</v>
      </c>
      <c r="G6" s="35">
        <v>2016</v>
      </c>
      <c r="H6" s="35">
        <v>28</v>
      </c>
      <c r="I6" s="35">
        <v>0</v>
      </c>
      <c r="J6" s="39">
        <v>43081</v>
      </c>
      <c r="K6" s="4"/>
      <c r="L6" s="6"/>
      <c r="M6" s="4"/>
      <c r="N6" s="4"/>
      <c r="O6" s="6"/>
      <c r="P6" s="4"/>
      <c r="Q6" s="5"/>
    </row>
    <row r="7" spans="1:17" x14ac:dyDescent="0.25">
      <c r="A7">
        <v>4</v>
      </c>
      <c r="B7" s="35">
        <v>2015</v>
      </c>
      <c r="C7" s="36" t="s">
        <v>69</v>
      </c>
      <c r="D7" s="36" t="s">
        <v>266</v>
      </c>
      <c r="E7" s="36" t="s">
        <v>16</v>
      </c>
      <c r="F7" s="36" t="s">
        <v>426</v>
      </c>
      <c r="G7" s="35">
        <v>2016</v>
      </c>
      <c r="H7" s="35">
        <v>29</v>
      </c>
      <c r="I7" s="35">
        <v>0</v>
      </c>
      <c r="J7" s="39">
        <v>43081</v>
      </c>
      <c r="K7" s="4"/>
      <c r="L7" s="6"/>
      <c r="M7" s="4"/>
      <c r="N7" s="4"/>
      <c r="O7" s="6"/>
      <c r="P7" s="4"/>
      <c r="Q7" s="5"/>
    </row>
    <row r="8" spans="1:17" x14ac:dyDescent="0.25">
      <c r="A8">
        <v>5</v>
      </c>
      <c r="B8" s="35">
        <v>2016</v>
      </c>
      <c r="C8" s="36" t="s">
        <v>239</v>
      </c>
      <c r="D8" s="36" t="s">
        <v>240</v>
      </c>
      <c r="E8" s="36" t="s">
        <v>16</v>
      </c>
      <c r="F8" s="36" t="s">
        <v>241</v>
      </c>
      <c r="G8" s="35">
        <v>2017</v>
      </c>
      <c r="H8" s="35">
        <v>26</v>
      </c>
      <c r="I8" s="35">
        <v>0</v>
      </c>
      <c r="J8" s="39">
        <v>43445</v>
      </c>
      <c r="K8" s="4"/>
      <c r="L8" s="6"/>
      <c r="M8" s="4"/>
      <c r="N8" s="4"/>
      <c r="O8" s="6"/>
      <c r="P8" s="4"/>
      <c r="Q8" s="5"/>
    </row>
    <row r="9" spans="1:17" x14ac:dyDescent="0.25">
      <c r="A9">
        <v>6</v>
      </c>
      <c r="B9" s="35">
        <v>2016</v>
      </c>
      <c r="C9" s="36" t="s">
        <v>245</v>
      </c>
      <c r="D9" s="36" t="s">
        <v>246</v>
      </c>
      <c r="E9" s="36" t="s">
        <v>22</v>
      </c>
      <c r="F9" s="36" t="s">
        <v>247</v>
      </c>
      <c r="G9" s="35">
        <v>2017</v>
      </c>
      <c r="H9" s="35">
        <v>28</v>
      </c>
      <c r="I9" s="35">
        <v>0</v>
      </c>
      <c r="J9" s="39">
        <v>43445</v>
      </c>
      <c r="K9" s="4"/>
      <c r="L9" s="30">
        <v>18</v>
      </c>
      <c r="M9" s="30">
        <f>COUNTIF($H$4:$H$66,18)</f>
        <v>0</v>
      </c>
      <c r="N9" s="4"/>
      <c r="O9" s="6"/>
      <c r="P9" s="4"/>
      <c r="Q9" s="5"/>
    </row>
    <row r="10" spans="1:17" x14ac:dyDescent="0.25">
      <c r="A10">
        <v>7</v>
      </c>
      <c r="B10" s="35">
        <v>2016</v>
      </c>
      <c r="C10" s="36" t="s">
        <v>251</v>
      </c>
      <c r="D10" s="36" t="s">
        <v>252</v>
      </c>
      <c r="E10" s="36" t="s">
        <v>22</v>
      </c>
      <c r="F10" s="36" t="s">
        <v>253</v>
      </c>
      <c r="G10" s="35">
        <v>2017</v>
      </c>
      <c r="H10" s="35">
        <v>27</v>
      </c>
      <c r="I10" s="35">
        <v>0</v>
      </c>
      <c r="J10" s="39">
        <v>43445</v>
      </c>
      <c r="K10" s="4"/>
      <c r="L10" s="30">
        <v>19</v>
      </c>
      <c r="M10" s="30">
        <f>COUNTIF($H$4:$H$66,19)</f>
        <v>0</v>
      </c>
      <c r="N10" s="4"/>
      <c r="O10" s="6"/>
      <c r="P10" s="4"/>
      <c r="Q10" s="5"/>
    </row>
    <row r="11" spans="1:17" x14ac:dyDescent="0.25">
      <c r="A11">
        <v>8</v>
      </c>
      <c r="B11" s="35">
        <v>2016</v>
      </c>
      <c r="C11" s="36" t="s">
        <v>254</v>
      </c>
      <c r="D11" s="36" t="s">
        <v>255</v>
      </c>
      <c r="E11" s="36" t="s">
        <v>22</v>
      </c>
      <c r="F11" s="36" t="s">
        <v>256</v>
      </c>
      <c r="G11" s="35">
        <v>2017</v>
      </c>
      <c r="H11" s="35">
        <v>29</v>
      </c>
      <c r="I11" s="35">
        <v>0</v>
      </c>
      <c r="J11" s="39">
        <v>43445</v>
      </c>
      <c r="K11" s="4"/>
      <c r="L11" s="30">
        <v>20</v>
      </c>
      <c r="M11" s="30">
        <f>COUNTIF($H$4:$H$66,20)</f>
        <v>0</v>
      </c>
      <c r="N11" s="4"/>
      <c r="O11" s="6"/>
      <c r="P11" s="4"/>
      <c r="Q11" s="5"/>
    </row>
    <row r="12" spans="1:17" x14ac:dyDescent="0.25">
      <c r="A12">
        <v>9</v>
      </c>
      <c r="B12" s="35">
        <v>2016</v>
      </c>
      <c r="C12" s="36" t="s">
        <v>248</v>
      </c>
      <c r="D12" s="36" t="s">
        <v>249</v>
      </c>
      <c r="E12" s="36" t="s">
        <v>16</v>
      </c>
      <c r="F12" s="36" t="s">
        <v>250</v>
      </c>
      <c r="G12" s="35">
        <v>2017</v>
      </c>
      <c r="H12" s="35">
        <v>26</v>
      </c>
      <c r="I12" s="35">
        <v>0</v>
      </c>
      <c r="J12" s="39">
        <v>43522</v>
      </c>
      <c r="K12" s="4"/>
      <c r="L12" s="30">
        <v>21</v>
      </c>
      <c r="M12" s="30">
        <f>COUNTIF($H$4:$H$66,21)</f>
        <v>0</v>
      </c>
      <c r="N12" s="4"/>
      <c r="O12" s="6"/>
      <c r="P12" s="4"/>
      <c r="Q12" s="5"/>
    </row>
    <row r="13" spans="1:17" x14ac:dyDescent="0.25">
      <c r="A13">
        <v>10</v>
      </c>
      <c r="B13" s="35">
        <v>2017</v>
      </c>
      <c r="C13" s="36" t="s">
        <v>186</v>
      </c>
      <c r="D13" s="36" t="s">
        <v>187</v>
      </c>
      <c r="E13" s="36" t="s">
        <v>16</v>
      </c>
      <c r="F13" s="36" t="s">
        <v>188</v>
      </c>
      <c r="G13" s="35">
        <v>2018</v>
      </c>
      <c r="H13" s="35">
        <v>27</v>
      </c>
      <c r="I13" s="35">
        <v>0</v>
      </c>
      <c r="J13" s="39">
        <v>43809</v>
      </c>
      <c r="K13" s="4"/>
      <c r="L13" s="30">
        <v>22</v>
      </c>
      <c r="M13" s="30">
        <f>COUNTIF($H$4:$H$66,22)</f>
        <v>0</v>
      </c>
      <c r="N13" s="4"/>
      <c r="O13" s="6"/>
      <c r="P13" s="4"/>
      <c r="Q13" s="5"/>
    </row>
    <row r="14" spans="1:17" x14ac:dyDescent="0.25">
      <c r="A14">
        <v>11</v>
      </c>
      <c r="B14" s="35">
        <v>2017</v>
      </c>
      <c r="C14" s="36" t="s">
        <v>203</v>
      </c>
      <c r="D14" s="36" t="s">
        <v>70</v>
      </c>
      <c r="E14" s="36" t="s">
        <v>22</v>
      </c>
      <c r="F14" s="36" t="s">
        <v>204</v>
      </c>
      <c r="G14" s="35">
        <v>2018</v>
      </c>
      <c r="H14" s="35">
        <v>29</v>
      </c>
      <c r="I14" s="35">
        <v>0</v>
      </c>
      <c r="J14" s="39">
        <v>43809</v>
      </c>
      <c r="K14" s="4"/>
      <c r="L14" s="30">
        <v>23</v>
      </c>
      <c r="M14" s="30">
        <f>COUNTIF($H$4:$H$66,23)</f>
        <v>0</v>
      </c>
      <c r="N14" s="4"/>
      <c r="O14" s="6"/>
      <c r="P14" s="4"/>
      <c r="Q14" s="5"/>
    </row>
    <row r="15" spans="1:17" x14ac:dyDescent="0.25">
      <c r="A15">
        <v>12</v>
      </c>
      <c r="B15" s="35">
        <v>2017</v>
      </c>
      <c r="C15" s="36" t="s">
        <v>208</v>
      </c>
      <c r="D15" s="36" t="s">
        <v>209</v>
      </c>
      <c r="E15" s="36" t="s">
        <v>22</v>
      </c>
      <c r="F15" s="36" t="s">
        <v>210</v>
      </c>
      <c r="G15" s="35">
        <v>2018</v>
      </c>
      <c r="H15" s="35">
        <v>28</v>
      </c>
      <c r="I15" s="35">
        <v>0</v>
      </c>
      <c r="J15" s="39">
        <v>43809</v>
      </c>
      <c r="K15" s="4"/>
      <c r="L15" s="30">
        <v>24</v>
      </c>
      <c r="M15" s="30">
        <f>COUNTIF($H$4:$H$66,24)</f>
        <v>1</v>
      </c>
      <c r="N15" s="4"/>
      <c r="O15" s="6"/>
      <c r="P15" s="4"/>
      <c r="Q15" s="5"/>
    </row>
    <row r="16" spans="1:17" x14ac:dyDescent="0.25">
      <c r="A16">
        <v>13</v>
      </c>
      <c r="B16" s="35">
        <v>2017</v>
      </c>
      <c r="C16" s="36" t="s">
        <v>189</v>
      </c>
      <c r="D16" s="36" t="s">
        <v>52</v>
      </c>
      <c r="E16" s="36" t="s">
        <v>22</v>
      </c>
      <c r="F16" s="36" t="s">
        <v>190</v>
      </c>
      <c r="G16" s="35">
        <v>2018</v>
      </c>
      <c r="H16" s="35">
        <v>30</v>
      </c>
      <c r="I16" s="35">
        <v>0</v>
      </c>
      <c r="J16" s="39">
        <v>43816</v>
      </c>
      <c r="K16" s="4"/>
      <c r="L16" s="30">
        <v>25</v>
      </c>
      <c r="M16" s="30">
        <f>COUNTIF($H$4:$H$66,25)</f>
        <v>0</v>
      </c>
      <c r="N16" s="4"/>
      <c r="O16" s="6"/>
      <c r="P16" s="4"/>
      <c r="Q16" s="5"/>
    </row>
    <row r="17" spans="1:17" x14ac:dyDescent="0.25">
      <c r="A17">
        <v>14</v>
      </c>
      <c r="B17" s="35">
        <v>2017</v>
      </c>
      <c r="C17" s="36" t="s">
        <v>191</v>
      </c>
      <c r="D17" s="36" t="s">
        <v>192</v>
      </c>
      <c r="E17" s="36" t="s">
        <v>22</v>
      </c>
      <c r="F17" s="36" t="s">
        <v>193</v>
      </c>
      <c r="G17" s="35">
        <v>2018</v>
      </c>
      <c r="H17" s="35">
        <v>30</v>
      </c>
      <c r="I17" s="35">
        <v>0</v>
      </c>
      <c r="J17" s="39">
        <v>43816</v>
      </c>
      <c r="K17" s="4"/>
      <c r="L17" s="30">
        <v>26</v>
      </c>
      <c r="M17" s="30">
        <f>COUNTIF($H$4:$H$66,26)</f>
        <v>3</v>
      </c>
      <c r="N17" s="4"/>
      <c r="O17" s="6"/>
      <c r="P17" s="4"/>
      <c r="Q17" s="5"/>
    </row>
    <row r="18" spans="1:17" x14ac:dyDescent="0.25">
      <c r="A18">
        <v>15</v>
      </c>
      <c r="B18" s="35">
        <v>2017</v>
      </c>
      <c r="C18" s="36" t="s">
        <v>194</v>
      </c>
      <c r="D18" s="36" t="s">
        <v>195</v>
      </c>
      <c r="E18" s="36" t="s">
        <v>22</v>
      </c>
      <c r="F18" s="36" t="s">
        <v>196</v>
      </c>
      <c r="G18" s="35">
        <v>2018</v>
      </c>
      <c r="H18" s="35">
        <v>30</v>
      </c>
      <c r="I18" s="35">
        <v>0</v>
      </c>
      <c r="J18" s="39">
        <v>43816</v>
      </c>
      <c r="K18" s="4"/>
      <c r="L18" s="30">
        <v>27</v>
      </c>
      <c r="M18" s="30">
        <f>COUNTIF($H$4:$H$66,27)</f>
        <v>3</v>
      </c>
      <c r="N18" s="4"/>
      <c r="O18" s="6"/>
      <c r="P18" s="4"/>
      <c r="Q18" s="5"/>
    </row>
    <row r="19" spans="1:17" x14ac:dyDescent="0.25">
      <c r="A19">
        <v>16</v>
      </c>
      <c r="B19" s="35">
        <v>2017</v>
      </c>
      <c r="C19" s="36" t="s">
        <v>197</v>
      </c>
      <c r="D19" s="36" t="s">
        <v>198</v>
      </c>
      <c r="E19" s="36" t="s">
        <v>16</v>
      </c>
      <c r="F19" s="36" t="s">
        <v>199</v>
      </c>
      <c r="G19" s="35">
        <v>2018</v>
      </c>
      <c r="H19" s="35">
        <v>30</v>
      </c>
      <c r="I19" s="35">
        <v>0</v>
      </c>
      <c r="J19" s="39">
        <v>43816</v>
      </c>
      <c r="K19" s="4"/>
      <c r="L19" s="30">
        <v>28</v>
      </c>
      <c r="M19" s="30">
        <f>COUNTIF($H$4:$H$66,28)</f>
        <v>7</v>
      </c>
      <c r="N19" s="4"/>
      <c r="O19" s="6"/>
      <c r="P19" s="4"/>
      <c r="Q19" s="5"/>
    </row>
    <row r="20" spans="1:17" x14ac:dyDescent="0.25">
      <c r="A20">
        <v>17</v>
      </c>
      <c r="B20" s="35">
        <v>2017</v>
      </c>
      <c r="C20" s="36" t="s">
        <v>200</v>
      </c>
      <c r="D20" s="36" t="s">
        <v>201</v>
      </c>
      <c r="E20" s="36" t="s">
        <v>16</v>
      </c>
      <c r="F20" s="36" t="s">
        <v>202</v>
      </c>
      <c r="G20" s="35">
        <v>2018</v>
      </c>
      <c r="H20" s="35">
        <v>30</v>
      </c>
      <c r="I20" s="35">
        <v>0</v>
      </c>
      <c r="J20" s="39">
        <v>43816</v>
      </c>
      <c r="K20" s="4"/>
      <c r="L20" s="30">
        <v>29</v>
      </c>
      <c r="M20" s="30">
        <f>COUNTIF($H$4:$H$66,29)</f>
        <v>7</v>
      </c>
      <c r="N20" s="4"/>
      <c r="O20" s="6"/>
      <c r="P20" s="4"/>
      <c r="Q20" s="5"/>
    </row>
    <row r="21" spans="1:17" x14ac:dyDescent="0.25">
      <c r="A21">
        <v>18</v>
      </c>
      <c r="B21" s="35">
        <v>2017</v>
      </c>
      <c r="C21" s="36" t="s">
        <v>205</v>
      </c>
      <c r="D21" s="36" t="s">
        <v>206</v>
      </c>
      <c r="E21" s="36" t="s">
        <v>22</v>
      </c>
      <c r="F21" s="36" t="s">
        <v>207</v>
      </c>
      <c r="G21" s="35">
        <v>2018</v>
      </c>
      <c r="H21" s="35">
        <v>30</v>
      </c>
      <c r="I21" s="35">
        <v>0</v>
      </c>
      <c r="J21" s="39">
        <v>43816</v>
      </c>
      <c r="K21" s="4"/>
      <c r="L21" s="30">
        <v>30</v>
      </c>
      <c r="M21" s="30">
        <f>COUNTIF($H$4:$H$66,30)</f>
        <v>40</v>
      </c>
      <c r="N21" s="4"/>
      <c r="O21" s="6"/>
      <c r="P21" s="4"/>
      <c r="Q21" s="5"/>
    </row>
    <row r="22" spans="1:17" x14ac:dyDescent="0.25">
      <c r="A22">
        <v>19</v>
      </c>
      <c r="B22" s="35">
        <v>2017</v>
      </c>
      <c r="C22" s="36" t="s">
        <v>211</v>
      </c>
      <c r="D22" s="36" t="s">
        <v>212</v>
      </c>
      <c r="E22" s="36" t="s">
        <v>22</v>
      </c>
      <c r="F22" s="36" t="s">
        <v>213</v>
      </c>
      <c r="G22" s="35">
        <v>2018</v>
      </c>
      <c r="H22" s="35">
        <v>30</v>
      </c>
      <c r="I22" s="35">
        <v>0</v>
      </c>
      <c r="J22" s="39">
        <v>43816</v>
      </c>
      <c r="K22" s="4"/>
      <c r="L22" s="30" t="s">
        <v>363</v>
      </c>
      <c r="M22" s="30">
        <f>COUNTIF($H$4:$H$66,31)</f>
        <v>2</v>
      </c>
      <c r="N22" s="4"/>
      <c r="O22" s="6"/>
      <c r="P22" s="4"/>
      <c r="Q22" s="5"/>
    </row>
    <row r="23" spans="1:17" x14ac:dyDescent="0.25">
      <c r="A23">
        <v>20</v>
      </c>
      <c r="B23" s="35">
        <v>2017</v>
      </c>
      <c r="C23" s="36" t="s">
        <v>214</v>
      </c>
      <c r="D23" s="36" t="s">
        <v>142</v>
      </c>
      <c r="E23" s="36" t="s">
        <v>22</v>
      </c>
      <c r="F23" s="36" t="s">
        <v>215</v>
      </c>
      <c r="G23" s="35">
        <v>2018</v>
      </c>
      <c r="H23" s="35">
        <v>30</v>
      </c>
      <c r="I23" s="35">
        <v>0</v>
      </c>
      <c r="J23" s="39">
        <v>43816</v>
      </c>
      <c r="K23" s="4"/>
      <c r="L23" s="6"/>
      <c r="M23" s="4"/>
      <c r="N23" s="4"/>
      <c r="O23" s="6"/>
      <c r="P23" s="4"/>
      <c r="Q23" s="5"/>
    </row>
    <row r="24" spans="1:17" x14ac:dyDescent="0.25">
      <c r="A24">
        <v>21</v>
      </c>
      <c r="B24" s="35">
        <v>2017</v>
      </c>
      <c r="C24" s="36" t="s">
        <v>216</v>
      </c>
      <c r="D24" s="36" t="s">
        <v>217</v>
      </c>
      <c r="E24" s="36" t="s">
        <v>22</v>
      </c>
      <c r="F24" s="36" t="s">
        <v>218</v>
      </c>
      <c r="G24" s="35">
        <v>2018</v>
      </c>
      <c r="H24" s="35">
        <v>30</v>
      </c>
      <c r="I24" s="35">
        <v>0</v>
      </c>
      <c r="J24" s="39">
        <v>43816</v>
      </c>
      <c r="K24" s="4"/>
      <c r="L24" s="6"/>
      <c r="M24" s="4"/>
      <c r="N24" s="4"/>
      <c r="O24" s="6"/>
      <c r="P24" s="4"/>
      <c r="Q24" s="5"/>
    </row>
    <row r="25" spans="1:17" x14ac:dyDescent="0.25">
      <c r="A25">
        <v>22</v>
      </c>
      <c r="B25" s="35">
        <v>2017</v>
      </c>
      <c r="C25" s="36" t="s">
        <v>219</v>
      </c>
      <c r="D25" s="36" t="s">
        <v>52</v>
      </c>
      <c r="E25" s="36" t="s">
        <v>22</v>
      </c>
      <c r="F25" s="36" t="s">
        <v>220</v>
      </c>
      <c r="G25" s="35">
        <v>2018</v>
      </c>
      <c r="H25" s="35">
        <v>30</v>
      </c>
      <c r="I25" s="35">
        <v>0</v>
      </c>
      <c r="J25" s="39">
        <v>43816</v>
      </c>
      <c r="K25" s="4"/>
      <c r="L25" s="6"/>
      <c r="M25" s="4"/>
      <c r="N25" s="4"/>
      <c r="O25" s="6"/>
      <c r="P25" s="4"/>
      <c r="Q25" s="5"/>
    </row>
    <row r="26" spans="1:17" x14ac:dyDescent="0.25">
      <c r="A26">
        <v>23</v>
      </c>
      <c r="B26" s="35">
        <v>2017</v>
      </c>
      <c r="C26" s="36" t="s">
        <v>521</v>
      </c>
      <c r="D26" s="36" t="s">
        <v>522</v>
      </c>
      <c r="E26" s="36" t="s">
        <v>16</v>
      </c>
      <c r="F26" s="36" t="s">
        <v>523</v>
      </c>
      <c r="G26" s="35">
        <v>2018</v>
      </c>
      <c r="H26" s="35">
        <v>30</v>
      </c>
      <c r="I26" s="35">
        <v>0</v>
      </c>
      <c r="J26" s="39">
        <v>43816</v>
      </c>
      <c r="K26" s="4"/>
      <c r="L26" s="6"/>
      <c r="M26" s="4"/>
      <c r="N26" s="4"/>
      <c r="O26" s="6"/>
      <c r="P26" s="4"/>
      <c r="Q26" s="5"/>
    </row>
    <row r="27" spans="1:17" x14ac:dyDescent="0.25">
      <c r="A27">
        <v>24</v>
      </c>
      <c r="B27" s="35">
        <v>2017</v>
      </c>
      <c r="C27" s="36" t="s">
        <v>221</v>
      </c>
      <c r="D27" s="36" t="s">
        <v>222</v>
      </c>
      <c r="E27" s="36" t="s">
        <v>22</v>
      </c>
      <c r="F27" s="36" t="s">
        <v>223</v>
      </c>
      <c r="G27" s="35">
        <v>2018</v>
      </c>
      <c r="H27" s="35">
        <v>30</v>
      </c>
      <c r="I27" s="35">
        <v>0</v>
      </c>
      <c r="J27" s="39">
        <v>43816</v>
      </c>
      <c r="K27" s="4"/>
      <c r="L27" s="6"/>
      <c r="M27" s="4"/>
      <c r="N27" s="4"/>
      <c r="O27" s="6"/>
      <c r="P27" s="4"/>
      <c r="Q27" s="5"/>
    </row>
    <row r="28" spans="1:17" x14ac:dyDescent="0.25">
      <c r="A28">
        <v>25</v>
      </c>
      <c r="B28" s="35">
        <v>2017</v>
      </c>
      <c r="C28" s="36" t="s">
        <v>224</v>
      </c>
      <c r="D28" s="36" t="s">
        <v>40</v>
      </c>
      <c r="E28" s="36" t="s">
        <v>22</v>
      </c>
      <c r="F28" s="36" t="s">
        <v>225</v>
      </c>
      <c r="G28" s="35">
        <v>2018</v>
      </c>
      <c r="H28" s="35">
        <v>30</v>
      </c>
      <c r="I28" s="35">
        <v>0</v>
      </c>
      <c r="J28" s="39">
        <v>43816</v>
      </c>
      <c r="K28" s="4"/>
      <c r="L28" s="6"/>
      <c r="M28" s="4"/>
      <c r="N28" s="4"/>
      <c r="O28" s="6"/>
      <c r="P28" s="4"/>
      <c r="Q28" s="5"/>
    </row>
    <row r="29" spans="1:17" x14ac:dyDescent="0.25">
      <c r="A29">
        <v>26</v>
      </c>
      <c r="B29" s="35">
        <v>2017</v>
      </c>
      <c r="C29" s="36" t="s">
        <v>226</v>
      </c>
      <c r="D29" s="36" t="s">
        <v>227</v>
      </c>
      <c r="E29" s="36" t="s">
        <v>22</v>
      </c>
      <c r="F29" s="36" t="s">
        <v>228</v>
      </c>
      <c r="G29" s="35">
        <v>2018</v>
      </c>
      <c r="H29" s="35">
        <v>30</v>
      </c>
      <c r="I29" s="35">
        <v>0</v>
      </c>
      <c r="J29" s="39">
        <v>43816</v>
      </c>
      <c r="K29" s="4"/>
      <c r="L29" s="6"/>
      <c r="M29" s="4"/>
      <c r="N29" s="4"/>
      <c r="O29" s="6"/>
      <c r="P29" s="4"/>
      <c r="Q29" s="5"/>
    </row>
    <row r="30" spans="1:17" x14ac:dyDescent="0.25">
      <c r="A30">
        <v>27</v>
      </c>
      <c r="B30" s="35">
        <v>2017</v>
      </c>
      <c r="C30" s="36" t="s">
        <v>229</v>
      </c>
      <c r="D30" s="36" t="s">
        <v>230</v>
      </c>
      <c r="E30" s="36" t="s">
        <v>22</v>
      </c>
      <c r="F30" s="36" t="s">
        <v>231</v>
      </c>
      <c r="G30" s="35">
        <v>2018</v>
      </c>
      <c r="H30" s="35">
        <v>30</v>
      </c>
      <c r="I30" s="35">
        <v>0</v>
      </c>
      <c r="J30" s="39">
        <v>43816</v>
      </c>
      <c r="K30" s="4"/>
      <c r="L30" s="6"/>
      <c r="M30" s="4"/>
      <c r="N30" s="4"/>
      <c r="O30" s="6"/>
      <c r="P30" s="4"/>
      <c r="Q30" s="5"/>
    </row>
    <row r="31" spans="1:17" x14ac:dyDescent="0.25">
      <c r="A31">
        <v>28</v>
      </c>
      <c r="B31" s="35">
        <v>2017</v>
      </c>
      <c r="C31" s="36" t="s">
        <v>232</v>
      </c>
      <c r="D31" s="36" t="s">
        <v>233</v>
      </c>
      <c r="E31" s="36" t="s">
        <v>16</v>
      </c>
      <c r="F31" s="36" t="s">
        <v>234</v>
      </c>
      <c r="G31" s="35">
        <v>2018</v>
      </c>
      <c r="H31" s="35">
        <v>30</v>
      </c>
      <c r="I31" s="35">
        <v>0</v>
      </c>
      <c r="J31" s="39">
        <v>43816</v>
      </c>
      <c r="K31" s="4"/>
      <c r="L31" s="6"/>
      <c r="M31" s="4"/>
      <c r="N31" s="4"/>
      <c r="O31" s="6"/>
      <c r="P31" s="4"/>
      <c r="Q31" s="5"/>
    </row>
    <row r="32" spans="1:17" x14ac:dyDescent="0.25">
      <c r="A32">
        <v>29</v>
      </c>
      <c r="B32" s="35">
        <v>2017</v>
      </c>
      <c r="C32" s="36" t="s">
        <v>235</v>
      </c>
      <c r="D32" s="36" t="s">
        <v>126</v>
      </c>
      <c r="E32" s="36" t="s">
        <v>22</v>
      </c>
      <c r="F32" s="36" t="s">
        <v>236</v>
      </c>
      <c r="G32" s="35">
        <v>2018</v>
      </c>
      <c r="H32" s="35">
        <v>30</v>
      </c>
      <c r="I32" s="35">
        <v>0</v>
      </c>
      <c r="J32" s="39">
        <v>43816</v>
      </c>
      <c r="K32" s="4"/>
      <c r="L32" s="6"/>
      <c r="M32" s="4"/>
      <c r="N32" s="4"/>
      <c r="O32" s="6"/>
      <c r="P32" s="4"/>
      <c r="Q32" s="5"/>
    </row>
    <row r="33" spans="1:17" x14ac:dyDescent="0.25">
      <c r="A33">
        <v>30</v>
      </c>
      <c r="B33" s="35">
        <v>2016</v>
      </c>
      <c r="C33" s="36" t="s">
        <v>242</v>
      </c>
      <c r="D33" s="36" t="s">
        <v>243</v>
      </c>
      <c r="E33" s="36" t="s">
        <v>22</v>
      </c>
      <c r="F33" s="36" t="s">
        <v>244</v>
      </c>
      <c r="G33" s="35">
        <v>2017</v>
      </c>
      <c r="H33" s="35">
        <v>30</v>
      </c>
      <c r="I33" s="35">
        <v>0</v>
      </c>
      <c r="J33" s="39">
        <v>43941</v>
      </c>
      <c r="K33" s="4"/>
      <c r="L33" s="6"/>
      <c r="M33" s="4"/>
      <c r="N33" s="4"/>
      <c r="O33" s="6"/>
      <c r="P33" s="4"/>
      <c r="Q33" s="5"/>
    </row>
    <row r="34" spans="1:17" x14ac:dyDescent="0.25">
      <c r="A34">
        <v>31</v>
      </c>
      <c r="B34" s="35">
        <v>2018</v>
      </c>
      <c r="C34" s="36" t="s">
        <v>135</v>
      </c>
      <c r="D34" s="36" t="s">
        <v>136</v>
      </c>
      <c r="E34" s="36" t="s">
        <v>22</v>
      </c>
      <c r="F34" s="36" t="s">
        <v>137</v>
      </c>
      <c r="G34" s="35">
        <v>2019</v>
      </c>
      <c r="H34" s="35">
        <v>28</v>
      </c>
      <c r="I34" s="35">
        <v>0</v>
      </c>
      <c r="J34" s="39">
        <v>44075</v>
      </c>
      <c r="K34" s="4"/>
      <c r="L34" s="6"/>
      <c r="M34" s="4"/>
      <c r="N34" s="4"/>
      <c r="O34" s="6"/>
      <c r="P34" s="4"/>
      <c r="Q34" s="5"/>
    </row>
    <row r="35" spans="1:17" x14ac:dyDescent="0.25">
      <c r="A35">
        <v>32</v>
      </c>
      <c r="B35" s="35">
        <v>2018</v>
      </c>
      <c r="C35" s="36" t="s">
        <v>173</v>
      </c>
      <c r="D35" s="36" t="s">
        <v>174</v>
      </c>
      <c r="E35" s="36" t="s">
        <v>22</v>
      </c>
      <c r="F35" s="36" t="s">
        <v>175</v>
      </c>
      <c r="G35" s="35">
        <v>2019</v>
      </c>
      <c r="H35" s="35">
        <v>28</v>
      </c>
      <c r="I35" s="35">
        <v>0</v>
      </c>
      <c r="J35" s="39">
        <v>44075</v>
      </c>
      <c r="K35" s="4"/>
      <c r="L35" s="6"/>
      <c r="M35" s="4"/>
      <c r="N35" s="4"/>
      <c r="O35" s="6"/>
      <c r="P35" s="4"/>
      <c r="Q35" s="5"/>
    </row>
    <row r="36" spans="1:17" x14ac:dyDescent="0.25">
      <c r="A36">
        <v>33</v>
      </c>
      <c r="B36" s="35">
        <v>2018</v>
      </c>
      <c r="C36" s="36" t="s">
        <v>182</v>
      </c>
      <c r="D36" s="36" t="s">
        <v>163</v>
      </c>
      <c r="E36" s="36" t="s">
        <v>22</v>
      </c>
      <c r="F36" s="36" t="s">
        <v>183</v>
      </c>
      <c r="G36" s="35">
        <v>2019</v>
      </c>
      <c r="H36" s="35">
        <v>29</v>
      </c>
      <c r="I36" s="35">
        <v>0</v>
      </c>
      <c r="J36" s="39">
        <v>44075</v>
      </c>
      <c r="K36" s="4"/>
      <c r="L36" s="6"/>
      <c r="M36" s="4"/>
      <c r="N36" s="4"/>
      <c r="O36" s="6"/>
      <c r="P36" s="4"/>
      <c r="Q36" s="5"/>
    </row>
    <row r="37" spans="1:17" x14ac:dyDescent="0.25">
      <c r="A37">
        <v>34</v>
      </c>
      <c r="B37" s="35">
        <v>2018</v>
      </c>
      <c r="C37" s="36" t="s">
        <v>184</v>
      </c>
      <c r="D37" s="36" t="s">
        <v>49</v>
      </c>
      <c r="E37" s="36" t="s">
        <v>22</v>
      </c>
      <c r="F37" s="36" t="s">
        <v>185</v>
      </c>
      <c r="G37" s="35">
        <v>2019</v>
      </c>
      <c r="H37" s="35">
        <v>30</v>
      </c>
      <c r="I37" s="35">
        <v>0</v>
      </c>
      <c r="J37" s="39">
        <v>44075</v>
      </c>
      <c r="K37" s="4"/>
      <c r="L37" s="6"/>
      <c r="M37" s="4"/>
      <c r="N37" s="4"/>
      <c r="O37" s="6"/>
      <c r="P37" s="4"/>
      <c r="Q37" s="5"/>
    </row>
    <row r="38" spans="1:17" x14ac:dyDescent="0.25">
      <c r="A38">
        <v>35</v>
      </c>
      <c r="B38" s="35">
        <v>2018</v>
      </c>
      <c r="C38" s="36" t="s">
        <v>147</v>
      </c>
      <c r="D38" s="36" t="s">
        <v>148</v>
      </c>
      <c r="E38" s="36" t="s">
        <v>22</v>
      </c>
      <c r="F38" s="36" t="s">
        <v>149</v>
      </c>
      <c r="G38" s="35">
        <v>2019</v>
      </c>
      <c r="H38" s="35">
        <v>28</v>
      </c>
      <c r="I38" s="35">
        <v>0</v>
      </c>
      <c r="J38" s="39">
        <v>44175</v>
      </c>
      <c r="K38" s="4"/>
      <c r="L38" s="6"/>
      <c r="M38" s="4"/>
      <c r="N38" s="4"/>
      <c r="O38" s="6"/>
      <c r="P38" s="4"/>
      <c r="Q38" s="5"/>
    </row>
    <row r="39" spans="1:17" x14ac:dyDescent="0.25">
      <c r="A39">
        <v>36</v>
      </c>
      <c r="B39" s="35">
        <v>2018</v>
      </c>
      <c r="C39" s="36" t="s">
        <v>92</v>
      </c>
      <c r="D39" s="36" t="s">
        <v>93</v>
      </c>
      <c r="E39" s="36" t="s">
        <v>16</v>
      </c>
      <c r="F39" s="36" t="s">
        <v>94</v>
      </c>
      <c r="G39" s="35">
        <v>2019</v>
      </c>
      <c r="H39" s="35">
        <v>31</v>
      </c>
      <c r="I39" s="35">
        <v>1</v>
      </c>
      <c r="J39" s="39">
        <v>44181</v>
      </c>
      <c r="K39" s="4"/>
      <c r="L39" s="6"/>
      <c r="M39" s="4"/>
      <c r="N39" s="4"/>
      <c r="O39" s="6"/>
      <c r="P39" s="4"/>
      <c r="Q39" s="5"/>
    </row>
    <row r="40" spans="1:17" x14ac:dyDescent="0.25">
      <c r="A40">
        <v>37</v>
      </c>
      <c r="B40" s="35">
        <v>2018</v>
      </c>
      <c r="C40" s="36" t="s">
        <v>95</v>
      </c>
      <c r="D40" s="36" t="s">
        <v>82</v>
      </c>
      <c r="E40" s="36" t="s">
        <v>16</v>
      </c>
      <c r="F40" s="36" t="s">
        <v>96</v>
      </c>
      <c r="G40" s="35">
        <v>2019</v>
      </c>
      <c r="H40" s="35">
        <v>30</v>
      </c>
      <c r="I40" s="35">
        <v>0</v>
      </c>
      <c r="J40" s="39">
        <v>44181</v>
      </c>
      <c r="K40" s="4"/>
      <c r="L40" s="6"/>
      <c r="M40" s="4"/>
      <c r="N40" s="4"/>
      <c r="O40" s="6"/>
      <c r="P40" s="4"/>
      <c r="Q40" s="5"/>
    </row>
    <row r="41" spans="1:17" x14ac:dyDescent="0.25">
      <c r="A41">
        <v>38</v>
      </c>
      <c r="B41" s="35">
        <v>2018</v>
      </c>
      <c r="C41" s="36" t="s">
        <v>97</v>
      </c>
      <c r="D41" s="36" t="s">
        <v>98</v>
      </c>
      <c r="E41" s="36" t="s">
        <v>16</v>
      </c>
      <c r="F41" s="36" t="s">
        <v>99</v>
      </c>
      <c r="G41" s="35">
        <v>2019</v>
      </c>
      <c r="H41" s="35">
        <v>29</v>
      </c>
      <c r="I41" s="35">
        <v>0</v>
      </c>
      <c r="J41" s="39">
        <v>44181</v>
      </c>
      <c r="K41" s="4"/>
      <c r="L41" s="6"/>
      <c r="M41" s="4"/>
      <c r="N41" s="4"/>
      <c r="O41" s="6"/>
      <c r="P41" s="4"/>
      <c r="Q41" s="5"/>
    </row>
    <row r="42" spans="1:17" x14ac:dyDescent="0.25">
      <c r="A42">
        <v>39</v>
      </c>
      <c r="B42" s="35">
        <v>2018</v>
      </c>
      <c r="C42" s="36" t="s">
        <v>100</v>
      </c>
      <c r="D42" s="36" t="s">
        <v>101</v>
      </c>
      <c r="E42" s="36" t="s">
        <v>22</v>
      </c>
      <c r="F42" s="36" t="s">
        <v>102</v>
      </c>
      <c r="G42" s="35">
        <v>2019</v>
      </c>
      <c r="H42" s="35">
        <v>29</v>
      </c>
      <c r="I42" s="35">
        <v>0</v>
      </c>
      <c r="J42" s="39">
        <v>44181</v>
      </c>
      <c r="K42" s="4"/>
      <c r="L42" s="6"/>
      <c r="M42" s="4"/>
      <c r="N42" s="4"/>
      <c r="O42" s="6"/>
      <c r="P42" s="4"/>
      <c r="Q42" s="5"/>
    </row>
    <row r="43" spans="1:17" x14ac:dyDescent="0.25">
      <c r="A43">
        <v>40</v>
      </c>
      <c r="B43" s="35">
        <v>2018</v>
      </c>
      <c r="C43" s="36" t="s">
        <v>103</v>
      </c>
      <c r="D43" s="36" t="s">
        <v>37</v>
      </c>
      <c r="E43" s="36" t="s">
        <v>22</v>
      </c>
      <c r="F43" s="36" t="s">
        <v>104</v>
      </c>
      <c r="G43" s="35">
        <v>2019</v>
      </c>
      <c r="H43" s="35">
        <v>30</v>
      </c>
      <c r="I43" s="35">
        <v>0</v>
      </c>
      <c r="J43" s="39">
        <v>44181</v>
      </c>
      <c r="L43" s="6"/>
      <c r="M43" s="4"/>
      <c r="N43" s="4"/>
      <c r="O43" s="6"/>
      <c r="P43" s="4"/>
      <c r="Q43" s="5"/>
    </row>
    <row r="44" spans="1:17" x14ac:dyDescent="0.25">
      <c r="A44">
        <v>41</v>
      </c>
      <c r="B44" s="35">
        <v>2018</v>
      </c>
      <c r="C44" s="36" t="s">
        <v>105</v>
      </c>
      <c r="D44" s="36" t="s">
        <v>106</v>
      </c>
      <c r="E44" s="36" t="s">
        <v>16</v>
      </c>
      <c r="F44" s="36" t="s">
        <v>107</v>
      </c>
      <c r="G44" s="35">
        <v>2019</v>
      </c>
      <c r="H44" s="35">
        <v>30</v>
      </c>
      <c r="I44" s="35">
        <v>0</v>
      </c>
      <c r="J44" s="39">
        <v>44181</v>
      </c>
      <c r="L44" s="6"/>
      <c r="M44" s="4"/>
      <c r="N44" s="4"/>
      <c r="O44" s="6"/>
      <c r="P44" s="4"/>
      <c r="Q44" s="5"/>
    </row>
    <row r="45" spans="1:17" x14ac:dyDescent="0.25">
      <c r="A45">
        <v>42</v>
      </c>
      <c r="B45" s="35">
        <v>2018</v>
      </c>
      <c r="C45" s="36" t="s">
        <v>108</v>
      </c>
      <c r="D45" s="36" t="s">
        <v>109</v>
      </c>
      <c r="E45" s="36" t="s">
        <v>22</v>
      </c>
      <c r="F45" s="36" t="s">
        <v>110</v>
      </c>
      <c r="G45" s="35">
        <v>2019</v>
      </c>
      <c r="H45" s="35">
        <v>30</v>
      </c>
      <c r="I45" s="35">
        <v>0</v>
      </c>
      <c r="J45" s="39">
        <v>44181</v>
      </c>
      <c r="L45" s="6"/>
      <c r="M45" s="4"/>
      <c r="N45" s="4"/>
      <c r="O45" s="6"/>
      <c r="P45" s="4"/>
      <c r="Q45" s="5"/>
    </row>
    <row r="46" spans="1:17" x14ac:dyDescent="0.25">
      <c r="A46">
        <v>43</v>
      </c>
      <c r="B46" s="35">
        <v>2018</v>
      </c>
      <c r="C46" s="36" t="s">
        <v>111</v>
      </c>
      <c r="D46" s="36" t="s">
        <v>112</v>
      </c>
      <c r="E46" s="36" t="s">
        <v>16</v>
      </c>
      <c r="F46" s="36" t="s">
        <v>113</v>
      </c>
      <c r="G46" s="35">
        <v>2019</v>
      </c>
      <c r="H46" s="35">
        <v>28</v>
      </c>
      <c r="I46" s="35">
        <v>0</v>
      </c>
      <c r="J46" s="39">
        <v>44181</v>
      </c>
      <c r="L46" s="6"/>
      <c r="M46" s="4"/>
      <c r="N46" s="4"/>
      <c r="O46" s="6"/>
      <c r="P46" s="4"/>
      <c r="Q46" s="5"/>
    </row>
    <row r="47" spans="1:17" x14ac:dyDescent="0.25">
      <c r="A47">
        <v>44</v>
      </c>
      <c r="B47" s="35">
        <v>2018</v>
      </c>
      <c r="C47" s="36" t="s">
        <v>114</v>
      </c>
      <c r="D47" s="36" t="s">
        <v>115</v>
      </c>
      <c r="E47" s="36" t="s">
        <v>22</v>
      </c>
      <c r="F47" s="36" t="s">
        <v>116</v>
      </c>
      <c r="G47" s="35">
        <v>2019</v>
      </c>
      <c r="H47" s="35">
        <v>30</v>
      </c>
      <c r="I47" s="35">
        <v>0</v>
      </c>
      <c r="J47" s="39">
        <v>44181</v>
      </c>
      <c r="L47" s="6"/>
      <c r="M47" s="4"/>
      <c r="N47" s="4"/>
      <c r="O47" s="6"/>
      <c r="P47" s="4"/>
      <c r="Q47" s="5"/>
    </row>
    <row r="48" spans="1:17" x14ac:dyDescent="0.25">
      <c r="A48">
        <v>45</v>
      </c>
      <c r="B48" s="35">
        <v>2018</v>
      </c>
      <c r="C48" s="36" t="s">
        <v>117</v>
      </c>
      <c r="D48" s="36" t="s">
        <v>118</v>
      </c>
      <c r="E48" s="36" t="s">
        <v>22</v>
      </c>
      <c r="F48" s="36" t="s">
        <v>119</v>
      </c>
      <c r="G48" s="35">
        <v>2019</v>
      </c>
      <c r="H48" s="35">
        <v>30</v>
      </c>
      <c r="I48" s="35">
        <v>0</v>
      </c>
      <c r="J48" s="39">
        <v>44181</v>
      </c>
      <c r="L48" s="6"/>
      <c r="M48" s="4"/>
      <c r="N48" s="4"/>
      <c r="O48" s="6"/>
      <c r="P48" s="4"/>
      <c r="Q48" s="5"/>
    </row>
    <row r="49" spans="1:17" x14ac:dyDescent="0.25">
      <c r="A49">
        <v>46</v>
      </c>
      <c r="B49" s="35">
        <v>2018</v>
      </c>
      <c r="C49" s="36" t="s">
        <v>123</v>
      </c>
      <c r="D49" s="36" t="s">
        <v>40</v>
      </c>
      <c r="E49" s="36" t="s">
        <v>22</v>
      </c>
      <c r="F49" s="36" t="s">
        <v>124</v>
      </c>
      <c r="G49" s="35">
        <v>2019</v>
      </c>
      <c r="H49" s="35">
        <v>30</v>
      </c>
      <c r="I49" s="35">
        <v>0</v>
      </c>
      <c r="J49" s="39">
        <v>44181</v>
      </c>
      <c r="L49" s="6"/>
      <c r="M49" s="4"/>
      <c r="N49" s="4"/>
      <c r="O49" s="6"/>
      <c r="P49" s="4"/>
      <c r="Q49" s="5"/>
    </row>
    <row r="50" spans="1:17" x14ac:dyDescent="0.25">
      <c r="A50">
        <v>47</v>
      </c>
      <c r="B50" s="35">
        <v>2018</v>
      </c>
      <c r="C50" s="36" t="s">
        <v>125</v>
      </c>
      <c r="D50" s="36" t="s">
        <v>126</v>
      </c>
      <c r="E50" s="36" t="s">
        <v>22</v>
      </c>
      <c r="F50" s="36" t="s">
        <v>127</v>
      </c>
      <c r="G50" s="35">
        <v>2019</v>
      </c>
      <c r="H50" s="35">
        <v>29</v>
      </c>
      <c r="I50" s="35">
        <v>0</v>
      </c>
      <c r="J50" s="39">
        <v>44181</v>
      </c>
      <c r="L50" s="6"/>
      <c r="M50" s="4"/>
      <c r="N50" s="4"/>
      <c r="O50" s="6"/>
      <c r="P50" s="4"/>
      <c r="Q50" s="5"/>
    </row>
    <row r="51" spans="1:17" x14ac:dyDescent="0.25">
      <c r="A51">
        <v>48</v>
      </c>
      <c r="B51" s="35">
        <v>2018</v>
      </c>
      <c r="C51" s="36" t="s">
        <v>128</v>
      </c>
      <c r="D51" s="36" t="s">
        <v>109</v>
      </c>
      <c r="E51" s="36" t="s">
        <v>22</v>
      </c>
      <c r="F51" s="36" t="s">
        <v>129</v>
      </c>
      <c r="G51" s="35">
        <v>2019</v>
      </c>
      <c r="H51" s="35">
        <v>30</v>
      </c>
      <c r="I51" s="35">
        <v>0</v>
      </c>
      <c r="J51" s="39">
        <v>44181</v>
      </c>
      <c r="L51" s="6"/>
      <c r="M51" s="4"/>
      <c r="N51" s="4"/>
      <c r="O51" s="6"/>
      <c r="P51" s="4"/>
      <c r="Q51" s="5"/>
    </row>
    <row r="52" spans="1:17" x14ac:dyDescent="0.25">
      <c r="A52">
        <v>49</v>
      </c>
      <c r="B52" s="35">
        <v>2018</v>
      </c>
      <c r="C52" s="36" t="s">
        <v>130</v>
      </c>
      <c r="D52" s="36" t="s">
        <v>82</v>
      </c>
      <c r="E52" s="36" t="s">
        <v>16</v>
      </c>
      <c r="F52" s="36" t="s">
        <v>131</v>
      </c>
      <c r="G52" s="35">
        <v>2019</v>
      </c>
      <c r="H52" s="35">
        <v>26</v>
      </c>
      <c r="I52" s="35">
        <v>0</v>
      </c>
      <c r="J52" s="39">
        <v>44181</v>
      </c>
      <c r="L52" s="6"/>
      <c r="M52" s="4"/>
      <c r="N52" s="4"/>
      <c r="O52" s="6"/>
      <c r="P52" s="4"/>
      <c r="Q52" s="5"/>
    </row>
    <row r="53" spans="1:17" x14ac:dyDescent="0.25">
      <c r="A53">
        <v>50</v>
      </c>
      <c r="B53" s="35">
        <v>2018</v>
      </c>
      <c r="C53" s="36" t="s">
        <v>132</v>
      </c>
      <c r="D53" s="36" t="s">
        <v>133</v>
      </c>
      <c r="E53" s="36" t="s">
        <v>16</v>
      </c>
      <c r="F53" s="36" t="s">
        <v>134</v>
      </c>
      <c r="G53" s="35">
        <v>2019</v>
      </c>
      <c r="H53" s="35">
        <v>30</v>
      </c>
      <c r="I53" s="35">
        <v>0</v>
      </c>
      <c r="J53" s="39">
        <v>44181</v>
      </c>
      <c r="L53" s="6"/>
      <c r="M53" s="4"/>
      <c r="N53" s="4"/>
      <c r="O53" s="6"/>
      <c r="P53" s="4"/>
      <c r="Q53" s="5"/>
    </row>
    <row r="54" spans="1:17" x14ac:dyDescent="0.25">
      <c r="A54">
        <v>51</v>
      </c>
      <c r="B54" s="35">
        <v>2018</v>
      </c>
      <c r="C54" s="36" t="s">
        <v>138</v>
      </c>
      <c r="D54" s="36" t="s">
        <v>139</v>
      </c>
      <c r="E54" s="36" t="s">
        <v>22</v>
      </c>
      <c r="F54" s="36" t="s">
        <v>140</v>
      </c>
      <c r="G54" s="35">
        <v>2019</v>
      </c>
      <c r="H54" s="35">
        <v>30</v>
      </c>
      <c r="I54" s="35">
        <v>0</v>
      </c>
      <c r="J54" s="39">
        <v>44181</v>
      </c>
      <c r="L54" s="6"/>
      <c r="M54" s="4"/>
      <c r="N54" s="4"/>
      <c r="O54" s="6"/>
      <c r="P54" s="4"/>
      <c r="Q54" s="5"/>
    </row>
    <row r="55" spans="1:17" x14ac:dyDescent="0.25">
      <c r="A55">
        <v>52</v>
      </c>
      <c r="B55" s="35">
        <v>2018</v>
      </c>
      <c r="C55" s="36" t="s">
        <v>144</v>
      </c>
      <c r="D55" s="36" t="s">
        <v>145</v>
      </c>
      <c r="E55" s="36" t="s">
        <v>16</v>
      </c>
      <c r="F55" s="36" t="s">
        <v>146</v>
      </c>
      <c r="G55" s="35">
        <v>2019</v>
      </c>
      <c r="H55" s="35">
        <v>30</v>
      </c>
      <c r="I55" s="35">
        <v>0</v>
      </c>
      <c r="J55" s="39">
        <v>44181</v>
      </c>
      <c r="L55" s="6"/>
      <c r="M55" s="4"/>
      <c r="N55" s="4"/>
      <c r="O55" s="6"/>
      <c r="P55" s="4"/>
      <c r="Q55" s="5"/>
    </row>
    <row r="56" spans="1:17" x14ac:dyDescent="0.25">
      <c r="A56">
        <v>53</v>
      </c>
      <c r="B56" s="35">
        <v>2018</v>
      </c>
      <c r="C56" s="36" t="s">
        <v>150</v>
      </c>
      <c r="D56" s="36" t="s">
        <v>151</v>
      </c>
      <c r="E56" s="36" t="s">
        <v>16</v>
      </c>
      <c r="F56" s="36" t="s">
        <v>152</v>
      </c>
      <c r="G56" s="35">
        <v>2019</v>
      </c>
      <c r="H56" s="35">
        <v>30</v>
      </c>
      <c r="I56" s="35">
        <v>0</v>
      </c>
      <c r="J56" s="39">
        <v>44181</v>
      </c>
      <c r="L56" s="6"/>
      <c r="M56" s="4"/>
      <c r="N56" s="4"/>
      <c r="O56" s="6"/>
      <c r="P56" s="4"/>
      <c r="Q56" s="5"/>
    </row>
    <row r="57" spans="1:17" x14ac:dyDescent="0.25">
      <c r="A57">
        <v>54</v>
      </c>
      <c r="B57" s="35">
        <v>2018</v>
      </c>
      <c r="C57" s="36" t="s">
        <v>153</v>
      </c>
      <c r="D57" s="36" t="s">
        <v>154</v>
      </c>
      <c r="E57" s="36" t="s">
        <v>22</v>
      </c>
      <c r="F57" s="36" t="s">
        <v>155</v>
      </c>
      <c r="G57" s="35">
        <v>2019</v>
      </c>
      <c r="H57" s="35">
        <v>30</v>
      </c>
      <c r="I57" s="35">
        <v>0</v>
      </c>
      <c r="J57" s="39">
        <v>44181</v>
      </c>
      <c r="L57" s="6"/>
      <c r="M57" s="4"/>
      <c r="N57" s="4"/>
      <c r="O57" s="6"/>
      <c r="P57" s="4"/>
      <c r="Q57" s="5"/>
    </row>
    <row r="58" spans="1:17" x14ac:dyDescent="0.25">
      <c r="A58">
        <v>55</v>
      </c>
      <c r="B58" s="35">
        <v>2018</v>
      </c>
      <c r="C58" s="36" t="s">
        <v>156</v>
      </c>
      <c r="D58" s="36" t="s">
        <v>34</v>
      </c>
      <c r="E58" s="36" t="s">
        <v>22</v>
      </c>
      <c r="F58" s="36" t="s">
        <v>157</v>
      </c>
      <c r="G58" s="35">
        <v>2019</v>
      </c>
      <c r="H58" s="35">
        <v>30</v>
      </c>
      <c r="I58" s="35">
        <v>0</v>
      </c>
      <c r="J58" s="39">
        <v>44181</v>
      </c>
      <c r="L58" s="6"/>
      <c r="M58" s="4"/>
      <c r="N58" s="4"/>
      <c r="O58" s="6"/>
      <c r="P58" s="4"/>
      <c r="Q58" s="5"/>
    </row>
    <row r="59" spans="1:17" x14ac:dyDescent="0.25">
      <c r="A59">
        <v>56</v>
      </c>
      <c r="B59" s="35">
        <v>2018</v>
      </c>
      <c r="C59" s="36" t="s">
        <v>158</v>
      </c>
      <c r="D59" s="36" t="s">
        <v>25</v>
      </c>
      <c r="E59" s="36" t="s">
        <v>22</v>
      </c>
      <c r="F59" s="36" t="s">
        <v>159</v>
      </c>
      <c r="G59" s="35">
        <v>2019</v>
      </c>
      <c r="H59" s="35">
        <v>30</v>
      </c>
      <c r="I59" s="35">
        <v>0</v>
      </c>
      <c r="J59" s="39">
        <v>44181</v>
      </c>
      <c r="L59" s="6"/>
      <c r="M59" s="4"/>
      <c r="N59" s="4"/>
      <c r="O59" s="6"/>
      <c r="P59" s="4"/>
      <c r="Q59" s="5"/>
    </row>
    <row r="60" spans="1:17" x14ac:dyDescent="0.25">
      <c r="A60">
        <v>57</v>
      </c>
      <c r="B60" s="35">
        <v>2018</v>
      </c>
      <c r="C60" s="36" t="s">
        <v>160</v>
      </c>
      <c r="D60" s="36" t="s">
        <v>79</v>
      </c>
      <c r="E60" s="36" t="s">
        <v>22</v>
      </c>
      <c r="F60" s="36" t="s">
        <v>161</v>
      </c>
      <c r="G60" s="35">
        <v>2019</v>
      </c>
      <c r="H60" s="35">
        <v>31</v>
      </c>
      <c r="I60" s="35">
        <v>1</v>
      </c>
      <c r="J60" s="39">
        <v>44181</v>
      </c>
      <c r="L60" s="6"/>
      <c r="M60" s="4"/>
      <c r="N60" s="4"/>
      <c r="O60" s="6"/>
      <c r="P60" s="4"/>
      <c r="Q60" s="5"/>
    </row>
    <row r="61" spans="1:17" x14ac:dyDescent="0.25">
      <c r="A61">
        <v>58</v>
      </c>
      <c r="B61" s="35">
        <v>2018</v>
      </c>
      <c r="C61" s="36" t="s">
        <v>162</v>
      </c>
      <c r="D61" s="36" t="s">
        <v>163</v>
      </c>
      <c r="E61" s="36" t="s">
        <v>22</v>
      </c>
      <c r="F61" s="36" t="s">
        <v>164</v>
      </c>
      <c r="G61" s="35">
        <v>2019</v>
      </c>
      <c r="H61" s="35">
        <v>30</v>
      </c>
      <c r="I61" s="35">
        <v>0</v>
      </c>
      <c r="J61" s="39">
        <v>44181</v>
      </c>
      <c r="L61" s="6"/>
      <c r="M61" s="4"/>
      <c r="N61" s="4"/>
      <c r="O61" s="6"/>
      <c r="P61" s="4"/>
      <c r="Q61" s="5"/>
    </row>
    <row r="62" spans="1:17" x14ac:dyDescent="0.25">
      <c r="A62">
        <v>59</v>
      </c>
      <c r="B62" s="35">
        <v>2018</v>
      </c>
      <c r="C62" s="36" t="s">
        <v>165</v>
      </c>
      <c r="D62" s="36" t="s">
        <v>34</v>
      </c>
      <c r="E62" s="36" t="s">
        <v>22</v>
      </c>
      <c r="F62" s="36" t="s">
        <v>166</v>
      </c>
      <c r="G62" s="35">
        <v>2019</v>
      </c>
      <c r="H62" s="35">
        <v>30</v>
      </c>
      <c r="I62" s="35">
        <v>0</v>
      </c>
      <c r="J62" s="39">
        <v>44181</v>
      </c>
      <c r="L62" s="6"/>
      <c r="M62" s="4"/>
      <c r="N62" s="4"/>
      <c r="O62" s="6"/>
      <c r="P62" s="4"/>
      <c r="Q62" s="5"/>
    </row>
    <row r="63" spans="1:17" x14ac:dyDescent="0.25">
      <c r="A63">
        <v>60</v>
      </c>
      <c r="B63" s="35">
        <v>2018</v>
      </c>
      <c r="C63" s="36" t="s">
        <v>167</v>
      </c>
      <c r="D63" s="36" t="s">
        <v>168</v>
      </c>
      <c r="E63" s="36" t="s">
        <v>22</v>
      </c>
      <c r="F63" s="36" t="s">
        <v>169</v>
      </c>
      <c r="G63" s="35">
        <v>2019</v>
      </c>
      <c r="H63" s="35">
        <v>30</v>
      </c>
      <c r="I63" s="35">
        <v>0</v>
      </c>
      <c r="J63" s="39">
        <v>44181</v>
      </c>
      <c r="L63" s="6"/>
      <c r="M63" s="4"/>
      <c r="N63" s="4"/>
      <c r="O63" s="6"/>
      <c r="P63" s="4"/>
      <c r="Q63" s="5"/>
    </row>
    <row r="64" spans="1:17" x14ac:dyDescent="0.25">
      <c r="A64">
        <v>61</v>
      </c>
      <c r="B64" s="35">
        <v>2018</v>
      </c>
      <c r="C64" s="36" t="s">
        <v>170</v>
      </c>
      <c r="D64" s="36" t="s">
        <v>171</v>
      </c>
      <c r="E64" s="36" t="s">
        <v>16</v>
      </c>
      <c r="F64" s="36" t="s">
        <v>172</v>
      </c>
      <c r="G64" s="35">
        <v>2019</v>
      </c>
      <c r="H64" s="35">
        <v>30</v>
      </c>
      <c r="I64" s="35">
        <v>0</v>
      </c>
      <c r="J64" s="39">
        <v>44181</v>
      </c>
      <c r="L64" s="6"/>
      <c r="M64" s="4"/>
      <c r="N64" s="4"/>
      <c r="O64" s="6"/>
      <c r="P64" s="4"/>
      <c r="Q64" s="5"/>
    </row>
    <row r="65" spans="1:17" x14ac:dyDescent="0.25">
      <c r="A65">
        <v>62</v>
      </c>
      <c r="B65" s="35">
        <v>2018</v>
      </c>
      <c r="C65" s="36" t="s">
        <v>176</v>
      </c>
      <c r="D65" s="36" t="s">
        <v>177</v>
      </c>
      <c r="E65" s="36" t="s">
        <v>16</v>
      </c>
      <c r="F65" s="36" t="s">
        <v>178</v>
      </c>
      <c r="G65" s="35">
        <v>2019</v>
      </c>
      <c r="H65" s="35">
        <v>30</v>
      </c>
      <c r="I65" s="35">
        <v>0</v>
      </c>
      <c r="J65" s="39">
        <v>44181</v>
      </c>
      <c r="L65" s="6"/>
      <c r="M65" s="4"/>
      <c r="N65" s="4"/>
      <c r="O65" s="6"/>
      <c r="P65" s="4"/>
      <c r="Q65" s="5"/>
    </row>
    <row r="66" spans="1:17" x14ac:dyDescent="0.25">
      <c r="A66">
        <v>63</v>
      </c>
      <c r="B66" s="35">
        <v>2018</v>
      </c>
      <c r="C66" s="36" t="s">
        <v>179</v>
      </c>
      <c r="D66" s="36" t="s">
        <v>180</v>
      </c>
      <c r="E66" s="36" t="s">
        <v>22</v>
      </c>
      <c r="F66" s="36" t="s">
        <v>181</v>
      </c>
      <c r="G66" s="35">
        <v>2019</v>
      </c>
      <c r="H66" s="35">
        <v>30</v>
      </c>
      <c r="I66" s="35">
        <v>0</v>
      </c>
      <c r="J66" s="39">
        <v>44181</v>
      </c>
      <c r="L66" s="6"/>
      <c r="M66" s="4"/>
      <c r="N66" s="4"/>
      <c r="O66" s="6"/>
      <c r="P66" s="4"/>
      <c r="Q66" s="5"/>
    </row>
    <row r="67" spans="1:17" x14ac:dyDescent="0.25">
      <c r="A67">
        <v>1</v>
      </c>
      <c r="B67" s="40">
        <v>2018</v>
      </c>
      <c r="C67" s="41" t="s">
        <v>141</v>
      </c>
      <c r="D67" s="41" t="s">
        <v>142</v>
      </c>
      <c r="E67" s="41" t="s">
        <v>22</v>
      </c>
      <c r="F67" s="41" t="s">
        <v>143</v>
      </c>
      <c r="G67" s="40">
        <v>2019</v>
      </c>
      <c r="H67" s="40">
        <v>31</v>
      </c>
      <c r="I67" s="40">
        <v>1</v>
      </c>
      <c r="J67" s="42">
        <v>44252</v>
      </c>
      <c r="L67" s="6"/>
      <c r="M67" s="4"/>
      <c r="N67" s="4"/>
      <c r="O67" s="6"/>
      <c r="P67" s="4"/>
      <c r="Q67" s="5"/>
    </row>
    <row r="68" spans="1:17" x14ac:dyDescent="0.25">
      <c r="A68">
        <v>2</v>
      </c>
      <c r="B68" s="40">
        <v>2013</v>
      </c>
      <c r="C68" s="41" t="s">
        <v>263</v>
      </c>
      <c r="D68" s="41" t="s">
        <v>82</v>
      </c>
      <c r="E68" s="41" t="s">
        <v>16</v>
      </c>
      <c r="F68" s="41" t="s">
        <v>264</v>
      </c>
      <c r="G68" s="40">
        <v>2014</v>
      </c>
      <c r="H68" s="40">
        <v>30</v>
      </c>
      <c r="I68" s="40">
        <v>0</v>
      </c>
      <c r="J68" s="42">
        <v>44397</v>
      </c>
      <c r="L68" s="6"/>
      <c r="M68" s="4"/>
      <c r="N68" s="4"/>
      <c r="O68" s="6"/>
      <c r="P68" s="4"/>
      <c r="Q68" s="5"/>
    </row>
    <row r="69" spans="1:17" x14ac:dyDescent="0.25">
      <c r="A69">
        <v>3</v>
      </c>
      <c r="B69" s="40">
        <v>2019</v>
      </c>
      <c r="C69" s="41" t="s">
        <v>27</v>
      </c>
      <c r="D69" s="41" t="s">
        <v>28</v>
      </c>
      <c r="E69" s="41" t="s">
        <v>22</v>
      </c>
      <c r="F69" s="41" t="s">
        <v>29</v>
      </c>
      <c r="G69" s="40">
        <v>2020</v>
      </c>
      <c r="H69" s="40">
        <v>30</v>
      </c>
      <c r="I69" s="40">
        <v>0</v>
      </c>
      <c r="J69" s="42">
        <v>44467</v>
      </c>
      <c r="L69" s="6"/>
      <c r="M69" s="4"/>
      <c r="N69" s="4"/>
      <c r="O69" s="6"/>
      <c r="P69" s="4"/>
      <c r="Q69" s="5"/>
    </row>
    <row r="70" spans="1:17" x14ac:dyDescent="0.25">
      <c r="A70">
        <v>4</v>
      </c>
      <c r="B70" s="40">
        <v>2019</v>
      </c>
      <c r="C70" s="41" t="s">
        <v>36</v>
      </c>
      <c r="D70" s="41" t="s">
        <v>37</v>
      </c>
      <c r="E70" s="41" t="s">
        <v>22</v>
      </c>
      <c r="F70" s="41" t="s">
        <v>38</v>
      </c>
      <c r="G70" s="40">
        <v>2020</v>
      </c>
      <c r="H70" s="40">
        <v>30</v>
      </c>
      <c r="I70" s="40">
        <v>0</v>
      </c>
      <c r="J70" s="42">
        <v>44467</v>
      </c>
      <c r="L70" s="30">
        <v>18</v>
      </c>
      <c r="M70" s="30">
        <f>COUNTIF($H$67:$H$94,18)</f>
        <v>0</v>
      </c>
      <c r="N70" s="4"/>
      <c r="O70" s="6"/>
      <c r="P70" s="4"/>
      <c r="Q70" s="5"/>
    </row>
    <row r="71" spans="1:17" x14ac:dyDescent="0.25">
      <c r="A71">
        <v>5</v>
      </c>
      <c r="B71" s="40">
        <v>2019</v>
      </c>
      <c r="C71" s="41" t="s">
        <v>45</v>
      </c>
      <c r="D71" s="41" t="s">
        <v>46</v>
      </c>
      <c r="E71" s="41" t="s">
        <v>16</v>
      </c>
      <c r="F71" s="41" t="s">
        <v>47</v>
      </c>
      <c r="G71" s="40">
        <v>2020</v>
      </c>
      <c r="H71" s="40">
        <v>30</v>
      </c>
      <c r="I71" s="40">
        <v>0</v>
      </c>
      <c r="J71" s="42">
        <v>44467</v>
      </c>
      <c r="L71" s="30">
        <v>19</v>
      </c>
      <c r="M71" s="30">
        <f>COUNTIF($H$67:$H$94,19)</f>
        <v>0</v>
      </c>
      <c r="N71" s="4"/>
      <c r="O71" s="6"/>
      <c r="P71" s="4"/>
      <c r="Q71" s="5"/>
    </row>
    <row r="72" spans="1:17" x14ac:dyDescent="0.25">
      <c r="A72">
        <v>6</v>
      </c>
      <c r="B72" s="40">
        <v>2019</v>
      </c>
      <c r="C72" s="41" t="s">
        <v>84</v>
      </c>
      <c r="D72" s="41" t="s">
        <v>31</v>
      </c>
      <c r="E72" s="41" t="s">
        <v>22</v>
      </c>
      <c r="F72" s="41" t="s">
        <v>85</v>
      </c>
      <c r="G72" s="40">
        <v>2020</v>
      </c>
      <c r="H72" s="40">
        <v>30</v>
      </c>
      <c r="I72" s="40">
        <v>0</v>
      </c>
      <c r="J72" s="42">
        <v>44467</v>
      </c>
      <c r="L72" s="30">
        <v>20</v>
      </c>
      <c r="M72" s="30">
        <f>COUNTIF($H$67:$H$94,20)</f>
        <v>0</v>
      </c>
      <c r="N72" s="4"/>
      <c r="O72" s="6"/>
      <c r="P72" s="4"/>
      <c r="Q72" s="5"/>
    </row>
    <row r="73" spans="1:17" x14ac:dyDescent="0.25">
      <c r="A73">
        <v>7</v>
      </c>
      <c r="B73" s="40">
        <v>2019</v>
      </c>
      <c r="C73" s="41" t="s">
        <v>89</v>
      </c>
      <c r="D73" s="41" t="s">
        <v>90</v>
      </c>
      <c r="E73" s="41" t="s">
        <v>22</v>
      </c>
      <c r="F73" s="41" t="s">
        <v>91</v>
      </c>
      <c r="G73" s="40">
        <v>2020</v>
      </c>
      <c r="H73" s="40">
        <v>30</v>
      </c>
      <c r="I73" s="40">
        <v>0</v>
      </c>
      <c r="J73" s="42">
        <v>44467</v>
      </c>
      <c r="L73" s="30">
        <v>21</v>
      </c>
      <c r="M73" s="30">
        <f>COUNTIF($H$67:$H$94,21)</f>
        <v>0</v>
      </c>
      <c r="N73" s="4"/>
      <c r="O73" s="6"/>
      <c r="P73" s="4"/>
      <c r="Q73" s="5"/>
    </row>
    <row r="74" spans="1:17" x14ac:dyDescent="0.25">
      <c r="A74">
        <v>8</v>
      </c>
      <c r="B74" s="40">
        <v>2019</v>
      </c>
      <c r="C74" s="41" t="s">
        <v>14</v>
      </c>
      <c r="D74" s="41" t="s">
        <v>15</v>
      </c>
      <c r="E74" s="41" t="s">
        <v>16</v>
      </c>
      <c r="F74" s="41" t="s">
        <v>17</v>
      </c>
      <c r="G74" s="40">
        <v>2020</v>
      </c>
      <c r="H74" s="40">
        <v>22</v>
      </c>
      <c r="I74" s="40">
        <v>0</v>
      </c>
      <c r="J74" s="42">
        <v>44531</v>
      </c>
      <c r="L74" s="30">
        <v>22</v>
      </c>
      <c r="M74" s="30">
        <f>COUNTIF($H$67:$H$94,22)</f>
        <v>1</v>
      </c>
      <c r="N74" s="4"/>
      <c r="O74" s="6"/>
      <c r="P74" s="4"/>
      <c r="Q74" s="5"/>
    </row>
    <row r="75" spans="1:17" x14ac:dyDescent="0.25">
      <c r="A75">
        <v>9</v>
      </c>
      <c r="B75" s="40">
        <v>2019</v>
      </c>
      <c r="C75" s="41" t="s">
        <v>20</v>
      </c>
      <c r="D75" s="41" t="s">
        <v>21</v>
      </c>
      <c r="E75" s="41" t="s">
        <v>22</v>
      </c>
      <c r="F75" s="41" t="s">
        <v>23</v>
      </c>
      <c r="G75" s="40">
        <v>2020</v>
      </c>
      <c r="H75" s="40">
        <v>30</v>
      </c>
      <c r="I75" s="40">
        <v>0</v>
      </c>
      <c r="J75" s="42">
        <v>44531</v>
      </c>
      <c r="L75" s="30">
        <v>23</v>
      </c>
      <c r="M75" s="30">
        <f>COUNTIF($H$67:$H$94,23)</f>
        <v>1</v>
      </c>
      <c r="N75" s="4"/>
      <c r="O75" s="6"/>
      <c r="P75" s="4"/>
      <c r="Q75" s="5"/>
    </row>
    <row r="76" spans="1:17" x14ac:dyDescent="0.25">
      <c r="A76">
        <v>10</v>
      </c>
      <c r="B76" s="40">
        <v>2019</v>
      </c>
      <c r="C76" s="41" t="s">
        <v>24</v>
      </c>
      <c r="D76" s="41" t="s">
        <v>25</v>
      </c>
      <c r="E76" s="41" t="s">
        <v>22</v>
      </c>
      <c r="F76" s="41" t="s">
        <v>26</v>
      </c>
      <c r="G76" s="40">
        <v>2020</v>
      </c>
      <c r="H76" s="40">
        <v>30</v>
      </c>
      <c r="I76" s="40">
        <v>0</v>
      </c>
      <c r="J76" s="42">
        <v>44531</v>
      </c>
      <c r="L76" s="30">
        <v>24</v>
      </c>
      <c r="M76" s="30">
        <f>COUNTIF($H$67:$H$94,24)</f>
        <v>0</v>
      </c>
      <c r="N76" s="4"/>
      <c r="O76" s="6"/>
      <c r="P76" s="4"/>
      <c r="Q76" s="5"/>
    </row>
    <row r="77" spans="1:17" x14ac:dyDescent="0.25">
      <c r="A77">
        <v>11</v>
      </c>
      <c r="B77" s="40">
        <v>2019</v>
      </c>
      <c r="C77" s="41" t="s">
        <v>30</v>
      </c>
      <c r="D77" s="41" t="s">
        <v>31</v>
      </c>
      <c r="E77" s="41" t="s">
        <v>22</v>
      </c>
      <c r="F77" s="41" t="s">
        <v>32</v>
      </c>
      <c r="G77" s="40">
        <v>2020</v>
      </c>
      <c r="H77" s="40">
        <v>30</v>
      </c>
      <c r="I77" s="40">
        <v>0</v>
      </c>
      <c r="J77" s="42">
        <v>44531</v>
      </c>
      <c r="L77" s="30">
        <v>25</v>
      </c>
      <c r="M77" s="30">
        <f>COUNTIF($H$67:$H$94,25)</f>
        <v>0</v>
      </c>
      <c r="N77" s="4"/>
      <c r="O77" s="6"/>
      <c r="P77" s="4"/>
      <c r="Q77" s="5"/>
    </row>
    <row r="78" spans="1:17" x14ac:dyDescent="0.25">
      <c r="A78">
        <v>12</v>
      </c>
      <c r="B78" s="40">
        <v>2019</v>
      </c>
      <c r="C78" s="41" t="s">
        <v>33</v>
      </c>
      <c r="D78" s="41" t="s">
        <v>34</v>
      </c>
      <c r="E78" s="41" t="s">
        <v>22</v>
      </c>
      <c r="F78" s="41" t="s">
        <v>35</v>
      </c>
      <c r="G78" s="40">
        <v>2020</v>
      </c>
      <c r="H78" s="40">
        <v>29</v>
      </c>
      <c r="I78" s="40">
        <v>0</v>
      </c>
      <c r="J78" s="42">
        <v>44531</v>
      </c>
      <c r="L78" s="30">
        <v>26</v>
      </c>
      <c r="M78" s="30">
        <f>COUNTIF($H$67:$H$94,26)</f>
        <v>0</v>
      </c>
    </row>
    <row r="79" spans="1:17" x14ac:dyDescent="0.25">
      <c r="A79">
        <v>13</v>
      </c>
      <c r="B79" s="40">
        <v>2019</v>
      </c>
      <c r="C79" s="41" t="s">
        <v>39</v>
      </c>
      <c r="D79" s="41" t="s">
        <v>40</v>
      </c>
      <c r="E79" s="41" t="s">
        <v>22</v>
      </c>
      <c r="F79" s="41" t="s">
        <v>41</v>
      </c>
      <c r="G79" s="40">
        <v>2020</v>
      </c>
      <c r="H79" s="40">
        <v>29</v>
      </c>
      <c r="I79" s="40">
        <v>0</v>
      </c>
      <c r="J79" s="42">
        <v>44531</v>
      </c>
      <c r="L79" s="30">
        <v>27</v>
      </c>
      <c r="M79" s="30">
        <f>COUNTIF($H$67:$H$94,27)</f>
        <v>0</v>
      </c>
    </row>
    <row r="80" spans="1:17" x14ac:dyDescent="0.25">
      <c r="A80">
        <v>14</v>
      </c>
      <c r="B80" s="40">
        <v>2019</v>
      </c>
      <c r="C80" s="41" t="s">
        <v>42</v>
      </c>
      <c r="D80" s="41" t="s">
        <v>43</v>
      </c>
      <c r="E80" s="41" t="s">
        <v>22</v>
      </c>
      <c r="F80" s="41" t="s">
        <v>44</v>
      </c>
      <c r="G80" s="40">
        <v>2020</v>
      </c>
      <c r="H80" s="40">
        <v>30</v>
      </c>
      <c r="I80" s="40">
        <v>0</v>
      </c>
      <c r="J80" s="42">
        <v>44531</v>
      </c>
      <c r="L80" s="30">
        <v>28</v>
      </c>
      <c r="M80" s="30">
        <f>COUNTIF($H$67:$H$94,28)</f>
        <v>2</v>
      </c>
    </row>
    <row r="81" spans="1:13" x14ac:dyDescent="0.25">
      <c r="A81">
        <v>15</v>
      </c>
      <c r="B81" s="40">
        <v>2019</v>
      </c>
      <c r="C81" s="41" t="s">
        <v>48</v>
      </c>
      <c r="D81" s="41" t="s">
        <v>49</v>
      </c>
      <c r="E81" s="41" t="s">
        <v>22</v>
      </c>
      <c r="F81" s="41" t="s">
        <v>50</v>
      </c>
      <c r="G81" s="40">
        <v>2020</v>
      </c>
      <c r="H81" s="40">
        <v>28</v>
      </c>
      <c r="I81" s="40">
        <v>0</v>
      </c>
      <c r="J81" s="42">
        <v>44531</v>
      </c>
      <c r="L81" s="30">
        <v>29</v>
      </c>
      <c r="M81" s="30">
        <f>COUNTIF($H$67:$H$94,29)</f>
        <v>4</v>
      </c>
    </row>
    <row r="82" spans="1:13" x14ac:dyDescent="0.25">
      <c r="A82">
        <v>16</v>
      </c>
      <c r="B82" s="40">
        <v>2019</v>
      </c>
      <c r="C82" s="41" t="s">
        <v>51</v>
      </c>
      <c r="D82" s="41" t="s">
        <v>52</v>
      </c>
      <c r="E82" s="41" t="s">
        <v>22</v>
      </c>
      <c r="F82" s="41" t="s">
        <v>53</v>
      </c>
      <c r="G82" s="40">
        <v>2020</v>
      </c>
      <c r="H82" s="40">
        <v>30</v>
      </c>
      <c r="I82" s="40">
        <v>0</v>
      </c>
      <c r="J82" s="42">
        <v>44531</v>
      </c>
      <c r="L82" s="30">
        <v>30</v>
      </c>
      <c r="M82" s="30">
        <f>COUNTIF($H$67:$H$94,30)</f>
        <v>18</v>
      </c>
    </row>
    <row r="83" spans="1:13" x14ac:dyDescent="0.25">
      <c r="A83">
        <v>17</v>
      </c>
      <c r="B83" s="40">
        <v>2019</v>
      </c>
      <c r="C83" s="41" t="s">
        <v>54</v>
      </c>
      <c r="D83" s="41" t="s">
        <v>40</v>
      </c>
      <c r="E83" s="41" t="s">
        <v>22</v>
      </c>
      <c r="F83" s="41" t="s">
        <v>55</v>
      </c>
      <c r="G83" s="40">
        <v>2020</v>
      </c>
      <c r="H83" s="40">
        <v>31</v>
      </c>
      <c r="I83" s="40">
        <v>1</v>
      </c>
      <c r="J83" s="42">
        <v>44531</v>
      </c>
      <c r="L83" s="30" t="s">
        <v>363</v>
      </c>
      <c r="M83" s="30">
        <f>COUNTIF($H$67:$H$94,31)</f>
        <v>2</v>
      </c>
    </row>
    <row r="84" spans="1:13" x14ac:dyDescent="0.25">
      <c r="A84">
        <v>18</v>
      </c>
      <c r="B84" s="40">
        <v>2019</v>
      </c>
      <c r="C84" s="41" t="s">
        <v>56</v>
      </c>
      <c r="D84" s="41" t="s">
        <v>57</v>
      </c>
      <c r="E84" s="41" t="s">
        <v>16</v>
      </c>
      <c r="F84" s="41" t="s">
        <v>58</v>
      </c>
      <c r="G84" s="40">
        <v>2020</v>
      </c>
      <c r="H84" s="40">
        <v>30</v>
      </c>
      <c r="I84" s="40">
        <v>0</v>
      </c>
      <c r="J84" s="42">
        <v>44531</v>
      </c>
    </row>
    <row r="85" spans="1:13" x14ac:dyDescent="0.25">
      <c r="A85">
        <v>19</v>
      </c>
      <c r="B85" s="40">
        <v>2019</v>
      </c>
      <c r="C85" s="41" t="s">
        <v>59</v>
      </c>
      <c r="D85" s="41" t="s">
        <v>31</v>
      </c>
      <c r="E85" s="41" t="s">
        <v>22</v>
      </c>
      <c r="F85" s="41" t="s">
        <v>60</v>
      </c>
      <c r="G85" s="40">
        <v>2020</v>
      </c>
      <c r="H85" s="40">
        <v>29</v>
      </c>
      <c r="I85" s="40">
        <v>0</v>
      </c>
      <c r="J85" s="42">
        <v>44531</v>
      </c>
    </row>
    <row r="86" spans="1:13" x14ac:dyDescent="0.25">
      <c r="A86">
        <v>20</v>
      </c>
      <c r="B86" s="40">
        <v>2019</v>
      </c>
      <c r="C86" s="41" t="s">
        <v>61</v>
      </c>
      <c r="D86" s="41" t="s">
        <v>52</v>
      </c>
      <c r="E86" s="41" t="s">
        <v>22</v>
      </c>
      <c r="F86" s="41" t="s">
        <v>62</v>
      </c>
      <c r="G86" s="40">
        <v>2020</v>
      </c>
      <c r="H86" s="40">
        <v>29</v>
      </c>
      <c r="I86" s="40">
        <v>0</v>
      </c>
      <c r="J86" s="42">
        <v>44531</v>
      </c>
    </row>
    <row r="87" spans="1:13" x14ac:dyDescent="0.25">
      <c r="A87">
        <v>21</v>
      </c>
      <c r="B87" s="40">
        <v>2019</v>
      </c>
      <c r="C87" s="41" t="s">
        <v>63</v>
      </c>
      <c r="D87" s="41" t="s">
        <v>64</v>
      </c>
      <c r="E87" s="41" t="s">
        <v>16</v>
      </c>
      <c r="F87" s="41" t="s">
        <v>65</v>
      </c>
      <c r="G87" s="40">
        <v>2020</v>
      </c>
      <c r="H87" s="40">
        <v>23</v>
      </c>
      <c r="I87" s="40">
        <v>0</v>
      </c>
      <c r="J87" s="42">
        <v>44531</v>
      </c>
    </row>
    <row r="88" spans="1:13" x14ac:dyDescent="0.25">
      <c r="A88">
        <v>22</v>
      </c>
      <c r="B88" s="40">
        <v>2019</v>
      </c>
      <c r="C88" s="41" t="s">
        <v>66</v>
      </c>
      <c r="D88" s="41" t="s">
        <v>67</v>
      </c>
      <c r="E88" s="41" t="s">
        <v>16</v>
      </c>
      <c r="F88" s="41" t="s">
        <v>68</v>
      </c>
      <c r="G88" s="40">
        <v>2020</v>
      </c>
      <c r="H88" s="40">
        <v>30</v>
      </c>
      <c r="I88" s="40">
        <v>0</v>
      </c>
      <c r="J88" s="42">
        <v>44531</v>
      </c>
    </row>
    <row r="89" spans="1:13" x14ac:dyDescent="0.25">
      <c r="A89">
        <v>23</v>
      </c>
      <c r="B89" s="40">
        <v>2019</v>
      </c>
      <c r="C89" s="41" t="s">
        <v>69</v>
      </c>
      <c r="D89" s="41" t="s">
        <v>70</v>
      </c>
      <c r="E89" s="41" t="s">
        <v>22</v>
      </c>
      <c r="F89" s="41" t="s">
        <v>71</v>
      </c>
      <c r="G89" s="40">
        <v>2020</v>
      </c>
      <c r="H89" s="40">
        <v>30</v>
      </c>
      <c r="I89" s="40">
        <v>0</v>
      </c>
      <c r="J89" s="42">
        <v>44531</v>
      </c>
    </row>
    <row r="90" spans="1:13" x14ac:dyDescent="0.25">
      <c r="A90">
        <v>24</v>
      </c>
      <c r="B90" s="40">
        <v>2019</v>
      </c>
      <c r="C90" s="41" t="s">
        <v>72</v>
      </c>
      <c r="D90" s="41" t="s">
        <v>73</v>
      </c>
      <c r="E90" s="41" t="s">
        <v>22</v>
      </c>
      <c r="F90" s="41" t="s">
        <v>74</v>
      </c>
      <c r="G90" s="40">
        <v>2020</v>
      </c>
      <c r="H90" s="40">
        <v>30</v>
      </c>
      <c r="I90" s="40">
        <v>0</v>
      </c>
      <c r="J90" s="42">
        <v>44531</v>
      </c>
    </row>
    <row r="91" spans="1:13" x14ac:dyDescent="0.25">
      <c r="A91">
        <v>25</v>
      </c>
      <c r="B91" s="40">
        <v>2019</v>
      </c>
      <c r="C91" s="41" t="s">
        <v>75</v>
      </c>
      <c r="D91" s="41" t="s">
        <v>76</v>
      </c>
      <c r="E91" s="41" t="s">
        <v>22</v>
      </c>
      <c r="F91" s="41" t="s">
        <v>77</v>
      </c>
      <c r="G91" s="40">
        <v>2020</v>
      </c>
      <c r="H91" s="40">
        <v>30</v>
      </c>
      <c r="I91" s="40">
        <v>0</v>
      </c>
      <c r="J91" s="42">
        <v>44531</v>
      </c>
    </row>
    <row r="92" spans="1:13" x14ac:dyDescent="0.25">
      <c r="A92">
        <v>26</v>
      </c>
      <c r="B92" s="40">
        <v>2019</v>
      </c>
      <c r="C92" s="41" t="s">
        <v>78</v>
      </c>
      <c r="D92" s="41" t="s">
        <v>79</v>
      </c>
      <c r="E92" s="41" t="s">
        <v>22</v>
      </c>
      <c r="F92" s="41" t="s">
        <v>80</v>
      </c>
      <c r="G92" s="40">
        <v>2020</v>
      </c>
      <c r="H92" s="40">
        <v>30</v>
      </c>
      <c r="I92" s="40">
        <v>0</v>
      </c>
      <c r="J92" s="42">
        <v>44531</v>
      </c>
    </row>
    <row r="93" spans="1:13" x14ac:dyDescent="0.25">
      <c r="A93">
        <v>27</v>
      </c>
      <c r="B93" s="40">
        <v>2019</v>
      </c>
      <c r="C93" s="41" t="s">
        <v>81</v>
      </c>
      <c r="D93" s="41" t="s">
        <v>82</v>
      </c>
      <c r="E93" s="41" t="s">
        <v>16</v>
      </c>
      <c r="F93" s="41" t="s">
        <v>83</v>
      </c>
      <c r="G93" s="40">
        <v>2020</v>
      </c>
      <c r="H93" s="40">
        <v>28</v>
      </c>
      <c r="I93" s="40">
        <v>0</v>
      </c>
      <c r="J93" s="42">
        <v>44531</v>
      </c>
    </row>
    <row r="94" spans="1:13" x14ac:dyDescent="0.25">
      <c r="A94">
        <v>28</v>
      </c>
      <c r="B94" s="40">
        <v>2019</v>
      </c>
      <c r="C94" s="41" t="s">
        <v>86</v>
      </c>
      <c r="D94" s="41" t="s">
        <v>87</v>
      </c>
      <c r="E94" s="41" t="s">
        <v>22</v>
      </c>
      <c r="F94" s="41" t="s">
        <v>88</v>
      </c>
      <c r="G94" s="40">
        <v>2020</v>
      </c>
      <c r="H94" s="40">
        <v>30</v>
      </c>
      <c r="I94" s="40">
        <v>0</v>
      </c>
      <c r="J94" s="42">
        <v>44531</v>
      </c>
    </row>
    <row r="95" spans="1:13" x14ac:dyDescent="0.25">
      <c r="A95">
        <v>1</v>
      </c>
      <c r="B95" s="43">
        <v>2020</v>
      </c>
      <c r="C95" s="44" t="s">
        <v>271</v>
      </c>
      <c r="D95" s="44" t="s">
        <v>272</v>
      </c>
      <c r="E95" s="44" t="s">
        <v>22</v>
      </c>
      <c r="F95" s="44" t="s">
        <v>273</v>
      </c>
      <c r="G95" s="43">
        <v>2021</v>
      </c>
      <c r="H95" s="43">
        <v>30</v>
      </c>
      <c r="I95" s="43">
        <v>0</v>
      </c>
      <c r="J95" s="45">
        <v>44834</v>
      </c>
    </row>
    <row r="96" spans="1:13" x14ac:dyDescent="0.25">
      <c r="A96">
        <v>2</v>
      </c>
      <c r="B96" s="43">
        <v>2020</v>
      </c>
      <c r="C96" s="44" t="s">
        <v>274</v>
      </c>
      <c r="D96" s="44" t="s">
        <v>25</v>
      </c>
      <c r="E96" s="44" t="s">
        <v>22</v>
      </c>
      <c r="F96" s="44" t="s">
        <v>275</v>
      </c>
      <c r="G96" s="43">
        <v>2021</v>
      </c>
      <c r="H96" s="43">
        <v>28</v>
      </c>
      <c r="I96" s="43">
        <v>0</v>
      </c>
      <c r="J96" s="45">
        <v>44834</v>
      </c>
    </row>
    <row r="97" spans="1:13" x14ac:dyDescent="0.25">
      <c r="A97">
        <v>3</v>
      </c>
      <c r="B97" s="43">
        <v>2020</v>
      </c>
      <c r="C97" s="44" t="s">
        <v>279</v>
      </c>
      <c r="D97" s="44" t="s">
        <v>37</v>
      </c>
      <c r="E97" s="44" t="s">
        <v>22</v>
      </c>
      <c r="F97" s="44" t="s">
        <v>280</v>
      </c>
      <c r="G97" s="43">
        <v>2021</v>
      </c>
      <c r="H97" s="43">
        <v>29</v>
      </c>
      <c r="I97" s="43">
        <v>0</v>
      </c>
      <c r="J97" s="45">
        <v>44834</v>
      </c>
    </row>
    <row r="98" spans="1:13" x14ac:dyDescent="0.25">
      <c r="A98">
        <v>4</v>
      </c>
      <c r="B98" s="43">
        <v>2020</v>
      </c>
      <c r="C98" s="44" t="s">
        <v>281</v>
      </c>
      <c r="D98" s="44" t="s">
        <v>25</v>
      </c>
      <c r="E98" s="44" t="s">
        <v>22</v>
      </c>
      <c r="F98" s="44" t="s">
        <v>282</v>
      </c>
      <c r="G98" s="43">
        <v>2021</v>
      </c>
      <c r="H98" s="43">
        <v>29</v>
      </c>
      <c r="I98" s="43">
        <v>0</v>
      </c>
      <c r="J98" s="45">
        <v>44834</v>
      </c>
    </row>
    <row r="99" spans="1:13" x14ac:dyDescent="0.25">
      <c r="A99">
        <v>5</v>
      </c>
      <c r="B99" s="43">
        <v>2020</v>
      </c>
      <c r="C99" s="44" t="s">
        <v>286</v>
      </c>
      <c r="D99" s="44" t="s">
        <v>25</v>
      </c>
      <c r="E99" s="44" t="s">
        <v>22</v>
      </c>
      <c r="F99" s="44" t="s">
        <v>287</v>
      </c>
      <c r="G99" s="43">
        <v>2021</v>
      </c>
      <c r="H99" s="43">
        <v>30</v>
      </c>
      <c r="I99" s="43">
        <v>0</v>
      </c>
      <c r="J99" s="45">
        <v>44834</v>
      </c>
    </row>
    <row r="100" spans="1:13" x14ac:dyDescent="0.25">
      <c r="A100">
        <v>6</v>
      </c>
      <c r="B100" s="43">
        <v>2020</v>
      </c>
      <c r="C100" s="44" t="s">
        <v>312</v>
      </c>
      <c r="D100" s="44" t="s">
        <v>313</v>
      </c>
      <c r="E100" s="44" t="s">
        <v>22</v>
      </c>
      <c r="F100" s="44" t="s">
        <v>314</v>
      </c>
      <c r="G100" s="43">
        <v>2021</v>
      </c>
      <c r="H100" s="43">
        <v>28</v>
      </c>
      <c r="I100" s="43">
        <v>0</v>
      </c>
      <c r="J100" s="45">
        <v>44834</v>
      </c>
      <c r="L100" s="30">
        <v>18</v>
      </c>
      <c r="M100" s="30">
        <f>COUNTIF($H$95:$H$132,18)</f>
        <v>0</v>
      </c>
    </row>
    <row r="101" spans="1:13" x14ac:dyDescent="0.25">
      <c r="A101">
        <v>7</v>
      </c>
      <c r="B101" s="43">
        <v>2020</v>
      </c>
      <c r="C101" s="44" t="s">
        <v>320</v>
      </c>
      <c r="D101" s="44" t="s">
        <v>106</v>
      </c>
      <c r="E101" s="44" t="s">
        <v>16</v>
      </c>
      <c r="F101" s="44" t="s">
        <v>321</v>
      </c>
      <c r="G101" s="43">
        <v>2021</v>
      </c>
      <c r="H101" s="43">
        <v>28</v>
      </c>
      <c r="I101" s="43">
        <v>0</v>
      </c>
      <c r="J101" s="45">
        <v>44834</v>
      </c>
      <c r="L101" s="30">
        <v>19</v>
      </c>
      <c r="M101" s="30">
        <f>COUNTIF($H$95:$H$132,19)</f>
        <v>0</v>
      </c>
    </row>
    <row r="102" spans="1:13" x14ac:dyDescent="0.25">
      <c r="A102">
        <v>8</v>
      </c>
      <c r="B102" s="43">
        <v>2020</v>
      </c>
      <c r="C102" s="44" t="s">
        <v>327</v>
      </c>
      <c r="D102" s="44" t="s">
        <v>82</v>
      </c>
      <c r="E102" s="44" t="s">
        <v>16</v>
      </c>
      <c r="F102" s="44" t="s">
        <v>328</v>
      </c>
      <c r="G102" s="43">
        <v>2021</v>
      </c>
      <c r="H102" s="43">
        <v>30</v>
      </c>
      <c r="I102" s="43">
        <v>0</v>
      </c>
      <c r="J102" s="45">
        <v>44834</v>
      </c>
      <c r="L102" s="30">
        <v>20</v>
      </c>
      <c r="M102" s="30">
        <f>COUNTIF($H$95:$H$132,20)</f>
        <v>0</v>
      </c>
    </row>
    <row r="103" spans="1:13" x14ac:dyDescent="0.25">
      <c r="A103">
        <v>9</v>
      </c>
      <c r="B103" s="43">
        <v>2020</v>
      </c>
      <c r="C103" s="44" t="s">
        <v>333</v>
      </c>
      <c r="D103" s="44" t="s">
        <v>272</v>
      </c>
      <c r="E103" s="44" t="s">
        <v>22</v>
      </c>
      <c r="F103" s="44" t="s">
        <v>334</v>
      </c>
      <c r="G103" s="43">
        <v>2021</v>
      </c>
      <c r="H103" s="43">
        <v>28</v>
      </c>
      <c r="I103" s="43">
        <v>0</v>
      </c>
      <c r="J103" s="45">
        <v>44834</v>
      </c>
      <c r="L103" s="30">
        <v>21</v>
      </c>
      <c r="M103" s="30">
        <f>COUNTIF($H$95:$H$132,21)</f>
        <v>0</v>
      </c>
    </row>
    <row r="104" spans="1:13" x14ac:dyDescent="0.25">
      <c r="A104">
        <v>10</v>
      </c>
      <c r="B104" s="43">
        <v>2020</v>
      </c>
      <c r="C104" s="44" t="s">
        <v>342</v>
      </c>
      <c r="D104" s="44" t="s">
        <v>343</v>
      </c>
      <c r="E104" s="44" t="s">
        <v>22</v>
      </c>
      <c r="F104" s="44" t="s">
        <v>344</v>
      </c>
      <c r="G104" s="43">
        <v>2021</v>
      </c>
      <c r="H104" s="43">
        <v>30</v>
      </c>
      <c r="I104" s="43">
        <v>0</v>
      </c>
      <c r="J104" s="45">
        <v>44834</v>
      </c>
      <c r="L104" s="30">
        <v>22</v>
      </c>
      <c r="M104" s="30">
        <f>COUNTIF($H$95:$H$132,22)</f>
        <v>0</v>
      </c>
    </row>
    <row r="105" spans="1:13" x14ac:dyDescent="0.25">
      <c r="A105">
        <v>11</v>
      </c>
      <c r="B105" s="43">
        <v>2018</v>
      </c>
      <c r="C105" s="44" t="s">
        <v>120</v>
      </c>
      <c r="D105" s="44" t="s">
        <v>121</v>
      </c>
      <c r="E105" s="44" t="s">
        <v>16</v>
      </c>
      <c r="F105" s="44" t="s">
        <v>122</v>
      </c>
      <c r="G105" s="43">
        <v>2019</v>
      </c>
      <c r="H105" s="43">
        <v>28</v>
      </c>
      <c r="I105" s="43">
        <v>0</v>
      </c>
      <c r="J105" s="45">
        <v>44900</v>
      </c>
      <c r="L105" s="30">
        <v>23</v>
      </c>
      <c r="M105" s="30">
        <f>COUNTIF($H$95:$H$132,23)</f>
        <v>0</v>
      </c>
    </row>
    <row r="106" spans="1:13" x14ac:dyDescent="0.25">
      <c r="A106">
        <v>12</v>
      </c>
      <c r="B106" s="43">
        <v>2020</v>
      </c>
      <c r="C106" s="44" t="s">
        <v>268</v>
      </c>
      <c r="D106" s="44" t="s">
        <v>269</v>
      </c>
      <c r="E106" s="44" t="s">
        <v>16</v>
      </c>
      <c r="F106" s="44" t="s">
        <v>270</v>
      </c>
      <c r="G106" s="43">
        <v>2021</v>
      </c>
      <c r="H106" s="43">
        <v>30</v>
      </c>
      <c r="I106" s="43">
        <v>0</v>
      </c>
      <c r="J106" s="45">
        <v>44900</v>
      </c>
      <c r="L106" s="30">
        <v>24</v>
      </c>
      <c r="M106" s="30">
        <f>COUNTIF($H$95:$H$132,24)</f>
        <v>0</v>
      </c>
    </row>
    <row r="107" spans="1:13" x14ac:dyDescent="0.25">
      <c r="A107">
        <v>13</v>
      </c>
      <c r="B107" s="43">
        <v>2020</v>
      </c>
      <c r="C107" s="44" t="s">
        <v>276</v>
      </c>
      <c r="D107" s="44" t="s">
        <v>277</v>
      </c>
      <c r="E107" s="44" t="s">
        <v>22</v>
      </c>
      <c r="F107" s="44" t="s">
        <v>278</v>
      </c>
      <c r="G107" s="43">
        <v>2021</v>
      </c>
      <c r="H107" s="43">
        <v>28</v>
      </c>
      <c r="I107" s="43">
        <v>0</v>
      </c>
      <c r="J107" s="45">
        <v>44900</v>
      </c>
      <c r="L107" s="30">
        <v>25</v>
      </c>
      <c r="M107" s="30">
        <f>COUNTIF($H$95:$H$132,25)</f>
        <v>0</v>
      </c>
    </row>
    <row r="108" spans="1:13" x14ac:dyDescent="0.25">
      <c r="A108">
        <v>14</v>
      </c>
      <c r="B108" s="43">
        <v>2020</v>
      </c>
      <c r="C108" s="44" t="s">
        <v>27</v>
      </c>
      <c r="D108" s="44" t="s">
        <v>277</v>
      </c>
      <c r="E108" s="44" t="s">
        <v>22</v>
      </c>
      <c r="F108" s="44" t="s">
        <v>283</v>
      </c>
      <c r="G108" s="43">
        <v>2021</v>
      </c>
      <c r="H108" s="43">
        <v>29</v>
      </c>
      <c r="I108" s="43">
        <v>0</v>
      </c>
      <c r="J108" s="45">
        <v>44900</v>
      </c>
      <c r="L108" s="30">
        <v>26</v>
      </c>
      <c r="M108" s="30">
        <f>COUNTIF($H$95:$H$132,26)</f>
        <v>1</v>
      </c>
    </row>
    <row r="109" spans="1:13" x14ac:dyDescent="0.25">
      <c r="A109">
        <v>15</v>
      </c>
      <c r="B109" s="43">
        <v>2020</v>
      </c>
      <c r="C109" s="44" t="s">
        <v>284</v>
      </c>
      <c r="D109" s="44" t="s">
        <v>151</v>
      </c>
      <c r="E109" s="44" t="s">
        <v>16</v>
      </c>
      <c r="F109" s="44" t="s">
        <v>285</v>
      </c>
      <c r="G109" s="43">
        <v>2021</v>
      </c>
      <c r="H109" s="43">
        <v>28</v>
      </c>
      <c r="I109" s="43">
        <v>0</v>
      </c>
      <c r="J109" s="45">
        <v>44900</v>
      </c>
      <c r="L109" s="30">
        <v>27</v>
      </c>
      <c r="M109" s="30">
        <f>COUNTIF($H$95:$H$132,27)</f>
        <v>3</v>
      </c>
    </row>
    <row r="110" spans="1:13" x14ac:dyDescent="0.25">
      <c r="A110">
        <v>16</v>
      </c>
      <c r="B110" s="43">
        <v>2020</v>
      </c>
      <c r="C110" s="44" t="s">
        <v>288</v>
      </c>
      <c r="D110" s="44" t="s">
        <v>289</v>
      </c>
      <c r="E110" s="44" t="s">
        <v>22</v>
      </c>
      <c r="F110" s="44" t="s">
        <v>290</v>
      </c>
      <c r="G110" s="43">
        <v>2021</v>
      </c>
      <c r="H110" s="43">
        <v>29</v>
      </c>
      <c r="I110" s="43">
        <v>0</v>
      </c>
      <c r="J110" s="45">
        <v>44900</v>
      </c>
      <c r="L110" s="30">
        <v>28</v>
      </c>
      <c r="M110" s="30">
        <f>COUNTIF($H$95:$H$132,28)</f>
        <v>15</v>
      </c>
    </row>
    <row r="111" spans="1:13" x14ac:dyDescent="0.25">
      <c r="A111">
        <v>17</v>
      </c>
      <c r="B111" s="43">
        <v>2020</v>
      </c>
      <c r="C111" s="44" t="s">
        <v>291</v>
      </c>
      <c r="D111" s="44" t="s">
        <v>292</v>
      </c>
      <c r="E111" s="44" t="s">
        <v>22</v>
      </c>
      <c r="F111" s="44" t="s">
        <v>293</v>
      </c>
      <c r="G111" s="43">
        <v>2021</v>
      </c>
      <c r="H111" s="43">
        <v>28</v>
      </c>
      <c r="I111" s="43">
        <v>0</v>
      </c>
      <c r="J111" s="45">
        <v>44900</v>
      </c>
      <c r="L111" s="30">
        <v>29</v>
      </c>
      <c r="M111" s="30">
        <f>COUNTIF($H$95:$H$132,29)</f>
        <v>9</v>
      </c>
    </row>
    <row r="112" spans="1:13" x14ac:dyDescent="0.25">
      <c r="A112">
        <v>18</v>
      </c>
      <c r="B112" s="43">
        <v>2020</v>
      </c>
      <c r="C112" s="44" t="s">
        <v>297</v>
      </c>
      <c r="D112" s="44" t="s">
        <v>298</v>
      </c>
      <c r="E112" s="44" t="s">
        <v>22</v>
      </c>
      <c r="F112" s="44" t="s">
        <v>299</v>
      </c>
      <c r="G112" s="43">
        <v>2021</v>
      </c>
      <c r="H112" s="43">
        <v>31</v>
      </c>
      <c r="I112" s="43">
        <v>1</v>
      </c>
      <c r="J112" s="45">
        <v>44900</v>
      </c>
      <c r="L112" s="30">
        <v>30</v>
      </c>
      <c r="M112" s="30">
        <f>COUNTIF($H$95:$H$132,30)</f>
        <v>9</v>
      </c>
    </row>
    <row r="113" spans="1:13" x14ac:dyDescent="0.25">
      <c r="A113">
        <v>19</v>
      </c>
      <c r="B113" s="43">
        <v>2020</v>
      </c>
      <c r="C113" s="44" t="s">
        <v>303</v>
      </c>
      <c r="D113" s="44" t="s">
        <v>304</v>
      </c>
      <c r="E113" s="44" t="s">
        <v>22</v>
      </c>
      <c r="F113" s="44" t="s">
        <v>305</v>
      </c>
      <c r="G113" s="43">
        <v>2021</v>
      </c>
      <c r="H113" s="43">
        <v>26</v>
      </c>
      <c r="I113" s="43">
        <v>0</v>
      </c>
      <c r="J113" s="45">
        <v>44900</v>
      </c>
      <c r="L113" s="30" t="s">
        <v>363</v>
      </c>
      <c r="M113" s="30">
        <f>COUNTIF($H$95:$H$132,31)</f>
        <v>1</v>
      </c>
    </row>
    <row r="114" spans="1:13" x14ac:dyDescent="0.25">
      <c r="A114">
        <v>20</v>
      </c>
      <c r="B114" s="43">
        <v>2020</v>
      </c>
      <c r="C114" s="44" t="s">
        <v>300</v>
      </c>
      <c r="D114" s="44" t="s">
        <v>301</v>
      </c>
      <c r="E114" s="44" t="s">
        <v>22</v>
      </c>
      <c r="F114" s="44" t="s">
        <v>302</v>
      </c>
      <c r="G114" s="43">
        <v>2021</v>
      </c>
      <c r="H114" s="43">
        <v>28</v>
      </c>
      <c r="I114" s="43">
        <v>0</v>
      </c>
      <c r="J114" s="45">
        <v>44900</v>
      </c>
    </row>
    <row r="115" spans="1:13" x14ac:dyDescent="0.25">
      <c r="A115">
        <v>21</v>
      </c>
      <c r="B115" s="43">
        <v>2020</v>
      </c>
      <c r="C115" s="44" t="s">
        <v>306</v>
      </c>
      <c r="D115" s="44" t="s">
        <v>307</v>
      </c>
      <c r="E115" s="44" t="s">
        <v>22</v>
      </c>
      <c r="F115" s="44" t="s">
        <v>308</v>
      </c>
      <c r="G115" s="43">
        <v>2021</v>
      </c>
      <c r="H115" s="43">
        <v>30</v>
      </c>
      <c r="I115" s="43">
        <v>0</v>
      </c>
      <c r="J115" s="45">
        <v>44900</v>
      </c>
    </row>
    <row r="116" spans="1:13" x14ac:dyDescent="0.25">
      <c r="A116">
        <v>22</v>
      </c>
      <c r="B116" s="43">
        <v>2020</v>
      </c>
      <c r="C116" s="44" t="s">
        <v>309</v>
      </c>
      <c r="D116" s="44" t="s">
        <v>310</v>
      </c>
      <c r="E116" s="44" t="s">
        <v>22</v>
      </c>
      <c r="F116" s="44" t="s">
        <v>311</v>
      </c>
      <c r="G116" s="43">
        <v>2021</v>
      </c>
      <c r="H116" s="43">
        <v>28</v>
      </c>
      <c r="I116" s="43">
        <v>0</v>
      </c>
      <c r="J116" s="45">
        <v>44900</v>
      </c>
    </row>
    <row r="117" spans="1:13" x14ac:dyDescent="0.25">
      <c r="A117">
        <v>23</v>
      </c>
      <c r="B117" s="43">
        <v>2020</v>
      </c>
      <c r="C117" s="44" t="s">
        <v>315</v>
      </c>
      <c r="D117" s="44" t="s">
        <v>316</v>
      </c>
      <c r="E117" s="44" t="s">
        <v>22</v>
      </c>
      <c r="F117" s="44" t="s">
        <v>317</v>
      </c>
      <c r="G117" s="43">
        <v>2021</v>
      </c>
      <c r="H117" s="43">
        <v>27</v>
      </c>
      <c r="I117" s="43">
        <v>0</v>
      </c>
      <c r="J117" s="45">
        <v>44900</v>
      </c>
    </row>
    <row r="118" spans="1:13" x14ac:dyDescent="0.25">
      <c r="A118">
        <v>24</v>
      </c>
      <c r="B118" s="43">
        <v>2020</v>
      </c>
      <c r="C118" s="44" t="s">
        <v>318</v>
      </c>
      <c r="D118" s="44" t="s">
        <v>295</v>
      </c>
      <c r="E118" s="44" t="s">
        <v>22</v>
      </c>
      <c r="F118" s="44" t="s">
        <v>319</v>
      </c>
      <c r="G118" s="43">
        <v>2021</v>
      </c>
      <c r="H118" s="43">
        <v>27</v>
      </c>
      <c r="I118" s="43">
        <v>0</v>
      </c>
      <c r="J118" s="45">
        <v>44900</v>
      </c>
    </row>
    <row r="119" spans="1:13" x14ac:dyDescent="0.25">
      <c r="A119">
        <v>25</v>
      </c>
      <c r="B119" s="43">
        <v>2020</v>
      </c>
      <c r="C119" s="44" t="s">
        <v>322</v>
      </c>
      <c r="D119" s="44" t="s">
        <v>323</v>
      </c>
      <c r="E119" s="44" t="s">
        <v>16</v>
      </c>
      <c r="F119" s="44" t="s">
        <v>324</v>
      </c>
      <c r="G119" s="43">
        <v>2021</v>
      </c>
      <c r="H119" s="43">
        <v>29</v>
      </c>
      <c r="I119" s="43">
        <v>0</v>
      </c>
      <c r="J119" s="45">
        <v>44900</v>
      </c>
    </row>
    <row r="120" spans="1:13" x14ac:dyDescent="0.25">
      <c r="A120">
        <v>26</v>
      </c>
      <c r="B120" s="43">
        <v>2020</v>
      </c>
      <c r="C120" s="44" t="s">
        <v>325</v>
      </c>
      <c r="D120" s="44" t="s">
        <v>272</v>
      </c>
      <c r="E120" s="44" t="s">
        <v>22</v>
      </c>
      <c r="F120" s="44" t="s">
        <v>326</v>
      </c>
      <c r="G120" s="43">
        <v>2021</v>
      </c>
      <c r="H120" s="43">
        <v>28</v>
      </c>
      <c r="I120" s="43">
        <v>0</v>
      </c>
      <c r="J120" s="45">
        <v>44900</v>
      </c>
    </row>
    <row r="121" spans="1:13" x14ac:dyDescent="0.25">
      <c r="A121">
        <v>27</v>
      </c>
      <c r="B121" s="43">
        <v>2020</v>
      </c>
      <c r="C121" s="44" t="s">
        <v>329</v>
      </c>
      <c r="D121" s="44" t="s">
        <v>106</v>
      </c>
      <c r="E121" s="44" t="s">
        <v>16</v>
      </c>
      <c r="F121" s="44" t="s">
        <v>330</v>
      </c>
      <c r="G121" s="43">
        <v>2021</v>
      </c>
      <c r="H121" s="43">
        <v>29</v>
      </c>
      <c r="I121" s="43">
        <v>0</v>
      </c>
      <c r="J121" s="45">
        <v>44900</v>
      </c>
    </row>
    <row r="122" spans="1:13" x14ac:dyDescent="0.25">
      <c r="A122">
        <v>28</v>
      </c>
      <c r="B122" s="43">
        <v>2020</v>
      </c>
      <c r="C122" s="44" t="s">
        <v>331</v>
      </c>
      <c r="D122" s="44" t="s">
        <v>93</v>
      </c>
      <c r="E122" s="44" t="s">
        <v>16</v>
      </c>
      <c r="F122" s="44" t="s">
        <v>332</v>
      </c>
      <c r="G122" s="43">
        <v>2021</v>
      </c>
      <c r="H122" s="43">
        <v>28</v>
      </c>
      <c r="I122" s="43">
        <v>0</v>
      </c>
      <c r="J122" s="45">
        <v>44900</v>
      </c>
    </row>
    <row r="123" spans="1:13" x14ac:dyDescent="0.25">
      <c r="A123">
        <v>29</v>
      </c>
      <c r="B123" s="43">
        <v>2020</v>
      </c>
      <c r="C123" s="44" t="s">
        <v>335</v>
      </c>
      <c r="D123" s="44" t="s">
        <v>25</v>
      </c>
      <c r="E123" s="44" t="s">
        <v>22</v>
      </c>
      <c r="F123" s="44" t="s">
        <v>336</v>
      </c>
      <c r="G123" s="43">
        <v>2021</v>
      </c>
      <c r="H123" s="43">
        <v>30</v>
      </c>
      <c r="I123" s="43">
        <v>0</v>
      </c>
      <c r="J123" s="45">
        <v>44900</v>
      </c>
    </row>
    <row r="124" spans="1:13" x14ac:dyDescent="0.25">
      <c r="A124">
        <v>30</v>
      </c>
      <c r="B124" s="43">
        <v>2020</v>
      </c>
      <c r="C124" s="44" t="s">
        <v>337</v>
      </c>
      <c r="D124" s="44" t="s">
        <v>338</v>
      </c>
      <c r="E124" s="44" t="s">
        <v>22</v>
      </c>
      <c r="F124" s="44" t="s">
        <v>339</v>
      </c>
      <c r="G124" s="43">
        <v>2021</v>
      </c>
      <c r="H124" s="43">
        <v>30</v>
      </c>
      <c r="I124" s="43">
        <v>0</v>
      </c>
      <c r="J124" s="45">
        <v>44900</v>
      </c>
    </row>
    <row r="125" spans="1:13" x14ac:dyDescent="0.25">
      <c r="A125">
        <v>31</v>
      </c>
      <c r="B125" s="43">
        <v>2020</v>
      </c>
      <c r="C125" s="44" t="s">
        <v>141</v>
      </c>
      <c r="D125" s="44" t="s">
        <v>340</v>
      </c>
      <c r="E125" s="44" t="s">
        <v>22</v>
      </c>
      <c r="F125" s="44" t="s">
        <v>341</v>
      </c>
      <c r="G125" s="43">
        <v>2021</v>
      </c>
      <c r="H125" s="43">
        <v>30</v>
      </c>
      <c r="I125" s="43">
        <v>0</v>
      </c>
      <c r="J125" s="45">
        <v>44900</v>
      </c>
    </row>
    <row r="126" spans="1:13" x14ac:dyDescent="0.25">
      <c r="A126">
        <v>32</v>
      </c>
      <c r="B126" s="43">
        <v>2020</v>
      </c>
      <c r="C126" s="44" t="s">
        <v>345</v>
      </c>
      <c r="D126" s="44" t="s">
        <v>346</v>
      </c>
      <c r="E126" s="44" t="s">
        <v>16</v>
      </c>
      <c r="F126" s="44" t="s">
        <v>347</v>
      </c>
      <c r="G126" s="43">
        <v>2021</v>
      </c>
      <c r="H126" s="43">
        <v>28</v>
      </c>
      <c r="I126" s="43">
        <v>0</v>
      </c>
      <c r="J126" s="45">
        <v>44900</v>
      </c>
    </row>
    <row r="127" spans="1:13" x14ac:dyDescent="0.25">
      <c r="A127">
        <v>33</v>
      </c>
      <c r="B127" s="43">
        <v>2020</v>
      </c>
      <c r="C127" s="44" t="s">
        <v>348</v>
      </c>
      <c r="D127" s="44" t="s">
        <v>349</v>
      </c>
      <c r="E127" s="44" t="s">
        <v>16</v>
      </c>
      <c r="F127" s="44" t="s">
        <v>350</v>
      </c>
      <c r="G127" s="43">
        <v>2021</v>
      </c>
      <c r="H127" s="43">
        <v>28</v>
      </c>
      <c r="I127" s="43">
        <v>0</v>
      </c>
      <c r="J127" s="45">
        <v>44900</v>
      </c>
    </row>
    <row r="128" spans="1:13" x14ac:dyDescent="0.25">
      <c r="A128">
        <v>34</v>
      </c>
      <c r="B128" s="43">
        <v>2020</v>
      </c>
      <c r="C128" s="44" t="s">
        <v>351</v>
      </c>
      <c r="D128" s="44" t="s">
        <v>136</v>
      </c>
      <c r="E128" s="44" t="s">
        <v>22</v>
      </c>
      <c r="F128" s="44" t="s">
        <v>352</v>
      </c>
      <c r="G128" s="43">
        <v>2021</v>
      </c>
      <c r="H128" s="43">
        <v>28</v>
      </c>
      <c r="I128" s="43">
        <v>0</v>
      </c>
      <c r="J128" s="45">
        <v>44900</v>
      </c>
    </row>
    <row r="129" spans="1:10" x14ac:dyDescent="0.25">
      <c r="A129">
        <v>35</v>
      </c>
      <c r="B129" s="43">
        <v>2020</v>
      </c>
      <c r="C129" s="44" t="s">
        <v>353</v>
      </c>
      <c r="D129" s="44" t="s">
        <v>301</v>
      </c>
      <c r="E129" s="44" t="s">
        <v>22</v>
      </c>
      <c r="F129" s="44" t="s">
        <v>354</v>
      </c>
      <c r="G129" s="43">
        <v>2021</v>
      </c>
      <c r="H129" s="43">
        <v>27</v>
      </c>
      <c r="I129" s="43">
        <v>0</v>
      </c>
      <c r="J129" s="45">
        <v>44900</v>
      </c>
    </row>
    <row r="130" spans="1:10" x14ac:dyDescent="0.25">
      <c r="A130">
        <v>36</v>
      </c>
      <c r="B130" s="43">
        <v>2020</v>
      </c>
      <c r="C130" s="44" t="s">
        <v>355</v>
      </c>
      <c r="D130" s="44" t="s">
        <v>163</v>
      </c>
      <c r="E130" s="44" t="s">
        <v>22</v>
      </c>
      <c r="F130" s="44" t="s">
        <v>356</v>
      </c>
      <c r="G130" s="43">
        <v>2021</v>
      </c>
      <c r="H130" s="43">
        <v>29</v>
      </c>
      <c r="I130" s="43">
        <v>0</v>
      </c>
      <c r="J130" s="45">
        <v>44900</v>
      </c>
    </row>
    <row r="131" spans="1:10" x14ac:dyDescent="0.25">
      <c r="A131">
        <v>37</v>
      </c>
      <c r="B131" s="43">
        <v>2020</v>
      </c>
      <c r="C131" s="44" t="s">
        <v>357</v>
      </c>
      <c r="D131" s="44" t="s">
        <v>57</v>
      </c>
      <c r="E131" s="44" t="s">
        <v>16</v>
      </c>
      <c r="F131" s="44" t="s">
        <v>358</v>
      </c>
      <c r="G131" s="43">
        <v>2021</v>
      </c>
      <c r="H131" s="43">
        <v>29</v>
      </c>
      <c r="I131" s="43">
        <v>0</v>
      </c>
      <c r="J131" s="45">
        <v>44900</v>
      </c>
    </row>
    <row r="132" spans="1:10" x14ac:dyDescent="0.25">
      <c r="A132">
        <v>38</v>
      </c>
      <c r="B132" s="43">
        <v>2020</v>
      </c>
      <c r="C132" s="44" t="s">
        <v>359</v>
      </c>
      <c r="D132" s="44" t="s">
        <v>51</v>
      </c>
      <c r="E132" s="44" t="s">
        <v>16</v>
      </c>
      <c r="F132" s="44" t="s">
        <v>360</v>
      </c>
      <c r="G132" s="43">
        <v>2021</v>
      </c>
      <c r="H132" s="43">
        <v>29</v>
      </c>
      <c r="I132" s="43">
        <v>0</v>
      </c>
      <c r="J132" s="45">
        <v>44900</v>
      </c>
    </row>
  </sheetData>
  <sortState ref="B4:J132">
    <sortCondition ref="J3:J132"/>
  </sortState>
  <mergeCells count="1">
    <mergeCell ref="G1:J1"/>
  </mergeCells>
  <conditionalFormatting sqref="I35:I95">
    <cfRule type="cellIs" dxfId="22" priority="4" operator="equal">
      <formula>1</formula>
    </cfRule>
  </conditionalFormatting>
  <conditionalFormatting sqref="I96:I132">
    <cfRule type="cellIs" dxfId="21" priority="1" operator="equal">
      <formula>1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46" zoomScale="80" zoomScaleNormal="80" workbookViewId="0">
      <selection activeCell="L1" sqref="L1"/>
    </sheetView>
  </sheetViews>
  <sheetFormatPr defaultRowHeight="15" x14ac:dyDescent="0.25"/>
  <cols>
    <col min="1" max="1" width="3.42578125" style="62" bestFit="1" customWidth="1"/>
    <col min="2" max="2" width="10.140625" bestFit="1" customWidth="1"/>
    <col min="3" max="3" width="20.85546875" bestFit="1" customWidth="1"/>
    <col min="4" max="4" width="21.7109375" bestFit="1" customWidth="1"/>
    <col min="13" max="13" width="20.140625" bestFit="1" customWidth="1"/>
    <col min="29" max="29" width="20.140625" bestFit="1" customWidth="1"/>
    <col min="45" max="45" width="20.140625" bestFit="1" customWidth="1"/>
    <col min="61" max="61" width="20.140625" bestFit="1" customWidth="1"/>
  </cols>
  <sheetData>
    <row r="1" spans="1:19" x14ac:dyDescent="0.25">
      <c r="L1" s="12" t="s">
        <v>373</v>
      </c>
      <c r="M1" s="151" t="s">
        <v>374</v>
      </c>
      <c r="N1" s="152"/>
      <c r="O1" s="152"/>
      <c r="P1" s="152"/>
      <c r="Q1" s="152"/>
      <c r="R1" s="153"/>
      <c r="S1" s="14">
        <v>20</v>
      </c>
    </row>
    <row r="4" spans="1:19" s="3" customFormat="1" ht="12" x14ac:dyDescent="0.2">
      <c r="A4" s="63"/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12</v>
      </c>
      <c r="M4" s="8" t="s">
        <v>13</v>
      </c>
    </row>
    <row r="5" spans="1:19" x14ac:dyDescent="0.25">
      <c r="A5" s="62">
        <v>1</v>
      </c>
      <c r="B5" s="35">
        <v>2015</v>
      </c>
      <c r="C5" s="36" t="s">
        <v>69</v>
      </c>
      <c r="D5" s="36" t="s">
        <v>266</v>
      </c>
      <c r="E5" s="36" t="s">
        <v>16</v>
      </c>
      <c r="F5" s="36" t="s">
        <v>426</v>
      </c>
      <c r="G5" s="35">
        <v>2017</v>
      </c>
      <c r="H5" s="36" t="s">
        <v>373</v>
      </c>
      <c r="I5" s="36" t="s">
        <v>374</v>
      </c>
      <c r="J5" s="35">
        <v>20</v>
      </c>
      <c r="K5" s="35">
        <v>30</v>
      </c>
      <c r="L5" s="35">
        <v>0</v>
      </c>
      <c r="M5" s="39">
        <v>43732</v>
      </c>
      <c r="O5" s="30">
        <v>18</v>
      </c>
      <c r="P5" s="30">
        <f>COUNTIF($K$5:$K$21,18)</f>
        <v>0</v>
      </c>
    </row>
    <row r="6" spans="1:19" x14ac:dyDescent="0.25">
      <c r="A6" s="62">
        <v>2</v>
      </c>
      <c r="B6" s="35">
        <v>2016</v>
      </c>
      <c r="C6" s="36" t="s">
        <v>245</v>
      </c>
      <c r="D6" s="36" t="s">
        <v>246</v>
      </c>
      <c r="E6" s="36" t="s">
        <v>22</v>
      </c>
      <c r="F6" s="36" t="s">
        <v>247</v>
      </c>
      <c r="G6" s="35">
        <v>2018</v>
      </c>
      <c r="H6" s="36" t="s">
        <v>373</v>
      </c>
      <c r="I6" s="36" t="s">
        <v>374</v>
      </c>
      <c r="J6" s="35">
        <v>20</v>
      </c>
      <c r="K6" s="35">
        <v>30</v>
      </c>
      <c r="L6" s="35">
        <v>0</v>
      </c>
      <c r="M6" s="39">
        <v>43732</v>
      </c>
      <c r="O6" s="30">
        <v>19</v>
      </c>
      <c r="P6" s="30">
        <f>COUNTIF($K$5:$K$21,19)</f>
        <v>0</v>
      </c>
    </row>
    <row r="7" spans="1:19" x14ac:dyDescent="0.25">
      <c r="A7" s="62">
        <v>3</v>
      </c>
      <c r="B7" s="35">
        <v>2017</v>
      </c>
      <c r="C7" s="36" t="s">
        <v>186</v>
      </c>
      <c r="D7" s="36" t="s">
        <v>187</v>
      </c>
      <c r="E7" s="36" t="s">
        <v>16</v>
      </c>
      <c r="F7" s="36" t="s">
        <v>188</v>
      </c>
      <c r="G7" s="35">
        <v>2019</v>
      </c>
      <c r="H7" s="36" t="s">
        <v>373</v>
      </c>
      <c r="I7" s="36" t="s">
        <v>374</v>
      </c>
      <c r="J7" s="35">
        <v>20</v>
      </c>
      <c r="K7" s="35">
        <v>30</v>
      </c>
      <c r="L7" s="35">
        <v>0</v>
      </c>
      <c r="M7" s="39">
        <v>44075</v>
      </c>
      <c r="O7" s="30">
        <v>20</v>
      </c>
      <c r="P7" s="30">
        <f>COUNTIF($K$5:$K$21,20)</f>
        <v>0</v>
      </c>
    </row>
    <row r="8" spans="1:19" x14ac:dyDescent="0.25">
      <c r="A8" s="62">
        <v>4</v>
      </c>
      <c r="B8" s="35">
        <v>2017</v>
      </c>
      <c r="C8" s="36" t="s">
        <v>203</v>
      </c>
      <c r="D8" s="36" t="s">
        <v>70</v>
      </c>
      <c r="E8" s="36" t="s">
        <v>22</v>
      </c>
      <c r="F8" s="36" t="s">
        <v>204</v>
      </c>
      <c r="G8" s="35">
        <v>2019</v>
      </c>
      <c r="H8" s="36" t="s">
        <v>373</v>
      </c>
      <c r="I8" s="36" t="s">
        <v>374</v>
      </c>
      <c r="J8" s="35">
        <v>20</v>
      </c>
      <c r="K8" s="35">
        <v>30</v>
      </c>
      <c r="L8" s="35">
        <v>0</v>
      </c>
      <c r="M8" s="39">
        <v>44075</v>
      </c>
      <c r="O8" s="30">
        <v>21</v>
      </c>
      <c r="P8" s="30">
        <f>COUNTIF($K$5:$K$21,21)</f>
        <v>0</v>
      </c>
    </row>
    <row r="9" spans="1:19" x14ac:dyDescent="0.25">
      <c r="A9" s="62">
        <v>5</v>
      </c>
      <c r="B9" s="35">
        <v>2017</v>
      </c>
      <c r="C9" s="36" t="s">
        <v>208</v>
      </c>
      <c r="D9" s="36" t="s">
        <v>209</v>
      </c>
      <c r="E9" s="36" t="s">
        <v>22</v>
      </c>
      <c r="F9" s="36" t="s">
        <v>210</v>
      </c>
      <c r="G9" s="35">
        <v>2019</v>
      </c>
      <c r="H9" s="36" t="s">
        <v>373</v>
      </c>
      <c r="I9" s="36" t="s">
        <v>374</v>
      </c>
      <c r="J9" s="35">
        <v>20</v>
      </c>
      <c r="K9" s="35">
        <v>30</v>
      </c>
      <c r="L9" s="35">
        <v>0</v>
      </c>
      <c r="M9" s="39">
        <v>44075</v>
      </c>
      <c r="O9" s="30">
        <v>22</v>
      </c>
      <c r="P9" s="30">
        <f>COUNTIF($K$5:$K$21,22)</f>
        <v>0</v>
      </c>
    </row>
    <row r="10" spans="1:19" x14ac:dyDescent="0.25">
      <c r="A10" s="62">
        <v>6</v>
      </c>
      <c r="B10" s="35">
        <v>2015</v>
      </c>
      <c r="C10" s="36" t="s">
        <v>257</v>
      </c>
      <c r="D10" s="36" t="s">
        <v>258</v>
      </c>
      <c r="E10" s="36" t="s">
        <v>16</v>
      </c>
      <c r="F10" s="36" t="s">
        <v>259</v>
      </c>
      <c r="G10" s="35">
        <v>2017</v>
      </c>
      <c r="H10" s="36" t="s">
        <v>373</v>
      </c>
      <c r="I10" s="36" t="s">
        <v>374</v>
      </c>
      <c r="J10" s="35">
        <v>20</v>
      </c>
      <c r="K10" s="35">
        <v>30</v>
      </c>
      <c r="L10" s="35">
        <v>0</v>
      </c>
      <c r="M10" s="39">
        <v>44103</v>
      </c>
      <c r="O10" s="30">
        <v>23</v>
      </c>
      <c r="P10" s="30">
        <f>COUNTIF($K$5:$K$21,23)</f>
        <v>0</v>
      </c>
    </row>
    <row r="11" spans="1:19" x14ac:dyDescent="0.25">
      <c r="A11" s="62">
        <v>7</v>
      </c>
      <c r="B11" s="35">
        <v>2016</v>
      </c>
      <c r="C11" s="36" t="s">
        <v>242</v>
      </c>
      <c r="D11" s="36" t="s">
        <v>243</v>
      </c>
      <c r="E11" s="36" t="s">
        <v>22</v>
      </c>
      <c r="F11" s="36" t="s">
        <v>244</v>
      </c>
      <c r="G11" s="35">
        <v>2018</v>
      </c>
      <c r="H11" s="36" t="s">
        <v>373</v>
      </c>
      <c r="I11" s="36" t="s">
        <v>374</v>
      </c>
      <c r="J11" s="35">
        <v>20</v>
      </c>
      <c r="K11" s="35">
        <v>30</v>
      </c>
      <c r="L11" s="35">
        <v>0</v>
      </c>
      <c r="M11" s="39">
        <v>44103</v>
      </c>
      <c r="O11" s="30">
        <v>24</v>
      </c>
      <c r="P11" s="30">
        <f>COUNTIF($K$5:$K$21,24)</f>
        <v>0</v>
      </c>
    </row>
    <row r="12" spans="1:19" x14ac:dyDescent="0.25">
      <c r="A12" s="62">
        <v>8</v>
      </c>
      <c r="B12" s="35">
        <v>2017</v>
      </c>
      <c r="C12" s="36" t="s">
        <v>189</v>
      </c>
      <c r="D12" s="36" t="s">
        <v>52</v>
      </c>
      <c r="E12" s="36" t="s">
        <v>22</v>
      </c>
      <c r="F12" s="36" t="s">
        <v>190</v>
      </c>
      <c r="G12" s="35">
        <v>2019</v>
      </c>
      <c r="H12" s="36" t="s">
        <v>373</v>
      </c>
      <c r="I12" s="36" t="s">
        <v>374</v>
      </c>
      <c r="J12" s="35">
        <v>20</v>
      </c>
      <c r="K12" s="35">
        <v>30</v>
      </c>
      <c r="L12" s="35">
        <v>0</v>
      </c>
      <c r="M12" s="39">
        <v>44103</v>
      </c>
      <c r="O12" s="30">
        <v>25</v>
      </c>
      <c r="P12" s="30">
        <f>COUNTIF($K$5:$K$21,25)</f>
        <v>0</v>
      </c>
    </row>
    <row r="13" spans="1:19" x14ac:dyDescent="0.25">
      <c r="A13" s="62">
        <v>9</v>
      </c>
      <c r="B13" s="35">
        <v>2017</v>
      </c>
      <c r="C13" s="36" t="s">
        <v>191</v>
      </c>
      <c r="D13" s="36" t="s">
        <v>192</v>
      </c>
      <c r="E13" s="36" t="s">
        <v>22</v>
      </c>
      <c r="F13" s="36" t="s">
        <v>193</v>
      </c>
      <c r="G13" s="35">
        <v>2019</v>
      </c>
      <c r="H13" s="36" t="s">
        <v>373</v>
      </c>
      <c r="I13" s="36" t="s">
        <v>374</v>
      </c>
      <c r="J13" s="35">
        <v>20</v>
      </c>
      <c r="K13" s="35">
        <v>30</v>
      </c>
      <c r="L13" s="35">
        <v>0</v>
      </c>
      <c r="M13" s="39">
        <v>44103</v>
      </c>
      <c r="O13" s="30">
        <v>26</v>
      </c>
      <c r="P13" s="30">
        <f>COUNTIF($K$5:$K$21,26)</f>
        <v>0</v>
      </c>
    </row>
    <row r="14" spans="1:19" x14ac:dyDescent="0.25">
      <c r="A14" s="62">
        <v>10</v>
      </c>
      <c r="B14" s="35">
        <v>2017</v>
      </c>
      <c r="C14" s="36" t="s">
        <v>194</v>
      </c>
      <c r="D14" s="36" t="s">
        <v>195</v>
      </c>
      <c r="E14" s="36" t="s">
        <v>22</v>
      </c>
      <c r="F14" s="36" t="s">
        <v>196</v>
      </c>
      <c r="G14" s="35">
        <v>2019</v>
      </c>
      <c r="H14" s="36" t="s">
        <v>373</v>
      </c>
      <c r="I14" s="36" t="s">
        <v>374</v>
      </c>
      <c r="J14" s="35">
        <v>20</v>
      </c>
      <c r="K14" s="35">
        <v>30</v>
      </c>
      <c r="L14" s="35">
        <v>0</v>
      </c>
      <c r="M14" s="39">
        <v>44103</v>
      </c>
      <c r="O14" s="30">
        <v>27</v>
      </c>
      <c r="P14" s="30">
        <f>COUNTIF($K$5:$K$21,27)</f>
        <v>0</v>
      </c>
    </row>
    <row r="15" spans="1:19" x14ac:dyDescent="0.25">
      <c r="A15" s="62">
        <v>11</v>
      </c>
      <c r="B15" s="35">
        <v>2017</v>
      </c>
      <c r="C15" s="36" t="s">
        <v>205</v>
      </c>
      <c r="D15" s="36" t="s">
        <v>206</v>
      </c>
      <c r="E15" s="36" t="s">
        <v>22</v>
      </c>
      <c r="F15" s="36" t="s">
        <v>207</v>
      </c>
      <c r="G15" s="35">
        <v>2019</v>
      </c>
      <c r="H15" s="36" t="s">
        <v>373</v>
      </c>
      <c r="I15" s="36" t="s">
        <v>374</v>
      </c>
      <c r="J15" s="35">
        <v>20</v>
      </c>
      <c r="K15" s="35">
        <v>30</v>
      </c>
      <c r="L15" s="35">
        <v>0</v>
      </c>
      <c r="M15" s="39">
        <v>44103</v>
      </c>
      <c r="O15" s="30">
        <v>28</v>
      </c>
      <c r="P15" s="30">
        <f>COUNTIF($K$5:$K$21,28)</f>
        <v>0</v>
      </c>
    </row>
    <row r="16" spans="1:19" x14ac:dyDescent="0.25">
      <c r="A16" s="62">
        <v>12</v>
      </c>
      <c r="B16" s="35">
        <v>2017</v>
      </c>
      <c r="C16" s="36" t="s">
        <v>211</v>
      </c>
      <c r="D16" s="36" t="s">
        <v>212</v>
      </c>
      <c r="E16" s="36" t="s">
        <v>22</v>
      </c>
      <c r="F16" s="36" t="s">
        <v>213</v>
      </c>
      <c r="G16" s="35">
        <v>2019</v>
      </c>
      <c r="H16" s="36" t="s">
        <v>373</v>
      </c>
      <c r="I16" s="36" t="s">
        <v>374</v>
      </c>
      <c r="J16" s="35">
        <v>20</v>
      </c>
      <c r="K16" s="35">
        <v>30</v>
      </c>
      <c r="L16" s="35">
        <v>0</v>
      </c>
      <c r="M16" s="39">
        <v>44103</v>
      </c>
      <c r="O16" s="30">
        <v>29</v>
      </c>
      <c r="P16" s="30">
        <f>COUNTIF($K$5:$K$21,29)</f>
        <v>0</v>
      </c>
    </row>
    <row r="17" spans="1:16" x14ac:dyDescent="0.25">
      <c r="A17" s="62">
        <v>13</v>
      </c>
      <c r="B17" s="35">
        <v>2017</v>
      </c>
      <c r="C17" s="36" t="s">
        <v>214</v>
      </c>
      <c r="D17" s="36" t="s">
        <v>142</v>
      </c>
      <c r="E17" s="36" t="s">
        <v>22</v>
      </c>
      <c r="F17" s="36" t="s">
        <v>215</v>
      </c>
      <c r="G17" s="35">
        <v>2019</v>
      </c>
      <c r="H17" s="36" t="s">
        <v>373</v>
      </c>
      <c r="I17" s="36" t="s">
        <v>374</v>
      </c>
      <c r="J17" s="35">
        <v>20</v>
      </c>
      <c r="K17" s="35">
        <v>30</v>
      </c>
      <c r="L17" s="35">
        <v>0</v>
      </c>
      <c r="M17" s="39">
        <v>44103</v>
      </c>
      <c r="O17" s="30">
        <v>30</v>
      </c>
      <c r="P17" s="30">
        <f>COUNTIF($K$5:$K$21,30)</f>
        <v>17</v>
      </c>
    </row>
    <row r="18" spans="1:16" x14ac:dyDescent="0.25">
      <c r="A18" s="62">
        <v>14</v>
      </c>
      <c r="B18" s="35">
        <v>2017</v>
      </c>
      <c r="C18" s="36" t="s">
        <v>221</v>
      </c>
      <c r="D18" s="36" t="s">
        <v>222</v>
      </c>
      <c r="E18" s="36" t="s">
        <v>22</v>
      </c>
      <c r="F18" s="36" t="s">
        <v>223</v>
      </c>
      <c r="G18" s="35">
        <v>2019</v>
      </c>
      <c r="H18" s="36" t="s">
        <v>373</v>
      </c>
      <c r="I18" s="36" t="s">
        <v>374</v>
      </c>
      <c r="J18" s="35">
        <v>20</v>
      </c>
      <c r="K18" s="35">
        <v>30</v>
      </c>
      <c r="L18" s="35">
        <v>0</v>
      </c>
      <c r="M18" s="39">
        <v>44103</v>
      </c>
      <c r="O18" s="30" t="s">
        <v>363</v>
      </c>
      <c r="P18" s="30">
        <f>COUNTIF($K$5:$K$21,31)</f>
        <v>0</v>
      </c>
    </row>
    <row r="19" spans="1:16" x14ac:dyDescent="0.25">
      <c r="A19" s="62">
        <v>15</v>
      </c>
      <c r="B19" s="35">
        <v>2017</v>
      </c>
      <c r="C19" s="36" t="s">
        <v>224</v>
      </c>
      <c r="D19" s="36" t="s">
        <v>40</v>
      </c>
      <c r="E19" s="36" t="s">
        <v>22</v>
      </c>
      <c r="F19" s="36" t="s">
        <v>225</v>
      </c>
      <c r="G19" s="35">
        <v>2019</v>
      </c>
      <c r="H19" s="36" t="s">
        <v>373</v>
      </c>
      <c r="I19" s="36" t="s">
        <v>374</v>
      </c>
      <c r="J19" s="35">
        <v>20</v>
      </c>
      <c r="K19" s="35">
        <v>30</v>
      </c>
      <c r="L19" s="35">
        <v>0</v>
      </c>
      <c r="M19" s="39">
        <v>44103</v>
      </c>
    </row>
    <row r="20" spans="1:16" x14ac:dyDescent="0.25">
      <c r="A20" s="62">
        <v>16</v>
      </c>
      <c r="B20" s="35">
        <v>2017</v>
      </c>
      <c r="C20" s="36" t="s">
        <v>226</v>
      </c>
      <c r="D20" s="36" t="s">
        <v>227</v>
      </c>
      <c r="E20" s="36" t="s">
        <v>22</v>
      </c>
      <c r="F20" s="36" t="s">
        <v>228</v>
      </c>
      <c r="G20" s="35">
        <v>2019</v>
      </c>
      <c r="H20" s="36" t="s">
        <v>373</v>
      </c>
      <c r="I20" s="36" t="s">
        <v>374</v>
      </c>
      <c r="J20" s="35">
        <v>20</v>
      </c>
      <c r="K20" s="35">
        <v>30</v>
      </c>
      <c r="L20" s="35">
        <v>0</v>
      </c>
      <c r="M20" s="39">
        <v>44103</v>
      </c>
    </row>
    <row r="21" spans="1:16" x14ac:dyDescent="0.25">
      <c r="A21" s="62">
        <v>17</v>
      </c>
      <c r="B21" s="35">
        <v>2017</v>
      </c>
      <c r="C21" s="36" t="s">
        <v>232</v>
      </c>
      <c r="D21" s="36" t="s">
        <v>233</v>
      </c>
      <c r="E21" s="36" t="s">
        <v>16</v>
      </c>
      <c r="F21" s="36" t="s">
        <v>234</v>
      </c>
      <c r="G21" s="35">
        <v>2019</v>
      </c>
      <c r="H21" s="36" t="s">
        <v>373</v>
      </c>
      <c r="I21" s="36" t="s">
        <v>374</v>
      </c>
      <c r="J21" s="35">
        <v>20</v>
      </c>
      <c r="K21" s="35">
        <v>30</v>
      </c>
      <c r="L21" s="35">
        <v>0</v>
      </c>
      <c r="M21" s="39">
        <v>44103</v>
      </c>
    </row>
    <row r="22" spans="1:16" x14ac:dyDescent="0.25">
      <c r="A22" s="62">
        <v>1</v>
      </c>
      <c r="B22" s="40">
        <v>2016</v>
      </c>
      <c r="C22" s="41" t="s">
        <v>248</v>
      </c>
      <c r="D22" s="41" t="s">
        <v>249</v>
      </c>
      <c r="E22" s="41" t="s">
        <v>16</v>
      </c>
      <c r="F22" s="41" t="s">
        <v>250</v>
      </c>
      <c r="G22" s="40">
        <v>2018</v>
      </c>
      <c r="H22" s="41" t="s">
        <v>373</v>
      </c>
      <c r="I22" s="41" t="s">
        <v>374</v>
      </c>
      <c r="J22" s="40">
        <v>20</v>
      </c>
      <c r="K22" s="40">
        <v>30</v>
      </c>
      <c r="L22" s="40">
        <v>0</v>
      </c>
      <c r="M22" s="42">
        <v>44252</v>
      </c>
    </row>
    <row r="23" spans="1:16" x14ac:dyDescent="0.25">
      <c r="A23" s="62">
        <v>2</v>
      </c>
      <c r="B23" s="40">
        <v>2016</v>
      </c>
      <c r="C23" s="41" t="s">
        <v>251</v>
      </c>
      <c r="D23" s="41" t="s">
        <v>252</v>
      </c>
      <c r="E23" s="41" t="s">
        <v>22</v>
      </c>
      <c r="F23" s="41" t="s">
        <v>253</v>
      </c>
      <c r="G23" s="40">
        <v>2018</v>
      </c>
      <c r="H23" s="41" t="s">
        <v>373</v>
      </c>
      <c r="I23" s="41" t="s">
        <v>374</v>
      </c>
      <c r="J23" s="40">
        <v>20</v>
      </c>
      <c r="K23" s="40">
        <v>30</v>
      </c>
      <c r="L23" s="40">
        <v>0</v>
      </c>
      <c r="M23" s="42">
        <v>44252</v>
      </c>
    </row>
    <row r="24" spans="1:16" x14ac:dyDescent="0.25">
      <c r="A24" s="62">
        <v>3</v>
      </c>
      <c r="B24" s="40">
        <v>2017</v>
      </c>
      <c r="C24" s="41" t="s">
        <v>197</v>
      </c>
      <c r="D24" s="41" t="s">
        <v>198</v>
      </c>
      <c r="E24" s="41" t="s">
        <v>16</v>
      </c>
      <c r="F24" s="41" t="s">
        <v>199</v>
      </c>
      <c r="G24" s="40">
        <v>2019</v>
      </c>
      <c r="H24" s="41" t="s">
        <v>373</v>
      </c>
      <c r="I24" s="41" t="s">
        <v>374</v>
      </c>
      <c r="J24" s="40">
        <v>20</v>
      </c>
      <c r="K24" s="40">
        <v>30</v>
      </c>
      <c r="L24" s="40">
        <v>0</v>
      </c>
      <c r="M24" s="42">
        <v>44252</v>
      </c>
    </row>
    <row r="25" spans="1:16" x14ac:dyDescent="0.25">
      <c r="A25" s="62">
        <v>4</v>
      </c>
      <c r="B25" s="40">
        <v>2017</v>
      </c>
      <c r="C25" s="41" t="s">
        <v>200</v>
      </c>
      <c r="D25" s="41" t="s">
        <v>201</v>
      </c>
      <c r="E25" s="41" t="s">
        <v>16</v>
      </c>
      <c r="F25" s="41" t="s">
        <v>202</v>
      </c>
      <c r="G25" s="40">
        <v>2019</v>
      </c>
      <c r="H25" s="41" t="s">
        <v>373</v>
      </c>
      <c r="I25" s="41" t="s">
        <v>374</v>
      </c>
      <c r="J25" s="40">
        <v>20</v>
      </c>
      <c r="K25" s="40">
        <v>30</v>
      </c>
      <c r="L25" s="40">
        <v>0</v>
      </c>
      <c r="M25" s="42">
        <v>44252</v>
      </c>
    </row>
    <row r="26" spans="1:16" x14ac:dyDescent="0.25">
      <c r="A26" s="62">
        <v>5</v>
      </c>
      <c r="B26" s="40">
        <v>2017</v>
      </c>
      <c r="C26" s="41" t="s">
        <v>216</v>
      </c>
      <c r="D26" s="41" t="s">
        <v>217</v>
      </c>
      <c r="E26" s="41" t="s">
        <v>22</v>
      </c>
      <c r="F26" s="41" t="s">
        <v>218</v>
      </c>
      <c r="G26" s="40">
        <v>2019</v>
      </c>
      <c r="H26" s="41" t="s">
        <v>373</v>
      </c>
      <c r="I26" s="41" t="s">
        <v>374</v>
      </c>
      <c r="J26" s="40">
        <v>20</v>
      </c>
      <c r="K26" s="40">
        <v>30</v>
      </c>
      <c r="L26" s="40">
        <v>0</v>
      </c>
      <c r="M26" s="42">
        <v>44252</v>
      </c>
    </row>
    <row r="27" spans="1:16" x14ac:dyDescent="0.25">
      <c r="A27" s="62">
        <v>6</v>
      </c>
      <c r="B27" s="40">
        <v>2017</v>
      </c>
      <c r="C27" s="41" t="s">
        <v>219</v>
      </c>
      <c r="D27" s="41" t="s">
        <v>52</v>
      </c>
      <c r="E27" s="41" t="s">
        <v>22</v>
      </c>
      <c r="F27" s="41" t="s">
        <v>220</v>
      </c>
      <c r="G27" s="40">
        <v>2019</v>
      </c>
      <c r="H27" s="41" t="s">
        <v>373</v>
      </c>
      <c r="I27" s="41" t="s">
        <v>374</v>
      </c>
      <c r="J27" s="40">
        <v>20</v>
      </c>
      <c r="K27" s="40">
        <v>30</v>
      </c>
      <c r="L27" s="40">
        <v>0</v>
      </c>
      <c r="M27" s="42">
        <v>44252</v>
      </c>
    </row>
    <row r="28" spans="1:16" x14ac:dyDescent="0.25">
      <c r="A28" s="62">
        <v>7</v>
      </c>
      <c r="B28" s="40">
        <v>2017</v>
      </c>
      <c r="C28" s="41" t="s">
        <v>521</v>
      </c>
      <c r="D28" s="41" t="s">
        <v>522</v>
      </c>
      <c r="E28" s="41" t="s">
        <v>16</v>
      </c>
      <c r="F28" s="41" t="s">
        <v>523</v>
      </c>
      <c r="G28" s="40">
        <v>2019</v>
      </c>
      <c r="H28" s="41" t="s">
        <v>373</v>
      </c>
      <c r="I28" s="41" t="s">
        <v>374</v>
      </c>
      <c r="J28" s="40">
        <v>20</v>
      </c>
      <c r="K28" s="40">
        <v>30</v>
      </c>
      <c r="L28" s="40">
        <v>0</v>
      </c>
      <c r="M28" s="42">
        <v>44252</v>
      </c>
      <c r="O28" s="30">
        <v>18</v>
      </c>
      <c r="P28" s="30">
        <f>COUNTIF($K$22:$K$60,18)</f>
        <v>0</v>
      </c>
    </row>
    <row r="29" spans="1:16" x14ac:dyDescent="0.25">
      <c r="A29" s="62">
        <v>8</v>
      </c>
      <c r="B29" s="40">
        <v>2017</v>
      </c>
      <c r="C29" s="41" t="s">
        <v>229</v>
      </c>
      <c r="D29" s="41" t="s">
        <v>230</v>
      </c>
      <c r="E29" s="41" t="s">
        <v>22</v>
      </c>
      <c r="F29" s="41" t="s">
        <v>231</v>
      </c>
      <c r="G29" s="40">
        <v>2019</v>
      </c>
      <c r="H29" s="41" t="s">
        <v>373</v>
      </c>
      <c r="I29" s="41" t="s">
        <v>374</v>
      </c>
      <c r="J29" s="40">
        <v>20</v>
      </c>
      <c r="K29" s="40">
        <v>30</v>
      </c>
      <c r="L29" s="40">
        <v>0</v>
      </c>
      <c r="M29" s="42">
        <v>44252</v>
      </c>
      <c r="O29" s="30">
        <v>19</v>
      </c>
      <c r="P29" s="30">
        <f>COUNTIF($K$22:$K$60,19)</f>
        <v>0</v>
      </c>
    </row>
    <row r="30" spans="1:16" x14ac:dyDescent="0.25">
      <c r="A30" s="62">
        <v>9</v>
      </c>
      <c r="B30" s="40">
        <v>2017</v>
      </c>
      <c r="C30" s="41" t="s">
        <v>235</v>
      </c>
      <c r="D30" s="41" t="s">
        <v>126</v>
      </c>
      <c r="E30" s="41" t="s">
        <v>22</v>
      </c>
      <c r="F30" s="41" t="s">
        <v>236</v>
      </c>
      <c r="G30" s="40">
        <v>2019</v>
      </c>
      <c r="H30" s="41" t="s">
        <v>373</v>
      </c>
      <c r="I30" s="41" t="s">
        <v>374</v>
      </c>
      <c r="J30" s="40">
        <v>20</v>
      </c>
      <c r="K30" s="40">
        <v>30</v>
      </c>
      <c r="L30" s="40">
        <v>0</v>
      </c>
      <c r="M30" s="42">
        <v>44252</v>
      </c>
      <c r="O30" s="30">
        <v>20</v>
      </c>
      <c r="P30" s="30">
        <f>COUNTIF($K$22:$K$60,20)</f>
        <v>0</v>
      </c>
    </row>
    <row r="31" spans="1:16" x14ac:dyDescent="0.25">
      <c r="A31" s="62">
        <v>10</v>
      </c>
      <c r="B31" s="40">
        <v>2018</v>
      </c>
      <c r="C31" s="41" t="s">
        <v>135</v>
      </c>
      <c r="D31" s="41" t="s">
        <v>136</v>
      </c>
      <c r="E31" s="41" t="s">
        <v>22</v>
      </c>
      <c r="F31" s="41" t="s">
        <v>137</v>
      </c>
      <c r="G31" s="40">
        <v>2020</v>
      </c>
      <c r="H31" s="41" t="s">
        <v>373</v>
      </c>
      <c r="I31" s="41" t="s">
        <v>374</v>
      </c>
      <c r="J31" s="40">
        <v>20</v>
      </c>
      <c r="K31" s="40">
        <v>30</v>
      </c>
      <c r="L31" s="40">
        <v>0</v>
      </c>
      <c r="M31" s="42">
        <v>44459</v>
      </c>
      <c r="O31" s="30">
        <v>21</v>
      </c>
      <c r="P31" s="30">
        <f>COUNTIF($K$22:$K$60,21)</f>
        <v>0</v>
      </c>
    </row>
    <row r="32" spans="1:16" x14ac:dyDescent="0.25">
      <c r="A32" s="62">
        <v>11</v>
      </c>
      <c r="B32" s="40">
        <v>2018</v>
      </c>
      <c r="C32" s="41" t="s">
        <v>173</v>
      </c>
      <c r="D32" s="41" t="s">
        <v>174</v>
      </c>
      <c r="E32" s="41" t="s">
        <v>22</v>
      </c>
      <c r="F32" s="41" t="s">
        <v>175</v>
      </c>
      <c r="G32" s="40">
        <v>2020</v>
      </c>
      <c r="H32" s="41" t="s">
        <v>373</v>
      </c>
      <c r="I32" s="41" t="s">
        <v>374</v>
      </c>
      <c r="J32" s="40">
        <v>20</v>
      </c>
      <c r="K32" s="40">
        <v>30</v>
      </c>
      <c r="L32" s="40">
        <v>0</v>
      </c>
      <c r="M32" s="42">
        <v>44459</v>
      </c>
      <c r="O32" s="30">
        <v>22</v>
      </c>
      <c r="P32" s="30">
        <f>COUNTIF($K$22:$K$60,22)</f>
        <v>0</v>
      </c>
    </row>
    <row r="33" spans="1:16" x14ac:dyDescent="0.25">
      <c r="A33" s="62">
        <v>12</v>
      </c>
      <c r="B33" s="40">
        <v>2018</v>
      </c>
      <c r="C33" s="41" t="s">
        <v>182</v>
      </c>
      <c r="D33" s="41" t="s">
        <v>163</v>
      </c>
      <c r="E33" s="41" t="s">
        <v>22</v>
      </c>
      <c r="F33" s="41" t="s">
        <v>183</v>
      </c>
      <c r="G33" s="40">
        <v>2020</v>
      </c>
      <c r="H33" s="41" t="s">
        <v>373</v>
      </c>
      <c r="I33" s="41" t="s">
        <v>374</v>
      </c>
      <c r="J33" s="40">
        <v>20</v>
      </c>
      <c r="K33" s="40">
        <v>30</v>
      </c>
      <c r="L33" s="40">
        <v>0</v>
      </c>
      <c r="M33" s="42">
        <v>44459</v>
      </c>
      <c r="O33" s="30">
        <v>23</v>
      </c>
      <c r="P33" s="30">
        <f>COUNTIF($K$22:$K$60,23)</f>
        <v>0</v>
      </c>
    </row>
    <row r="34" spans="1:16" x14ac:dyDescent="0.25">
      <c r="A34" s="62">
        <v>13</v>
      </c>
      <c r="B34" s="40">
        <v>2018</v>
      </c>
      <c r="C34" s="41" t="s">
        <v>184</v>
      </c>
      <c r="D34" s="41" t="s">
        <v>49</v>
      </c>
      <c r="E34" s="41" t="s">
        <v>22</v>
      </c>
      <c r="F34" s="41" t="s">
        <v>185</v>
      </c>
      <c r="G34" s="40">
        <v>2020</v>
      </c>
      <c r="H34" s="41" t="s">
        <v>373</v>
      </c>
      <c r="I34" s="41" t="s">
        <v>374</v>
      </c>
      <c r="J34" s="40">
        <v>20</v>
      </c>
      <c r="K34" s="40">
        <v>30</v>
      </c>
      <c r="L34" s="40">
        <v>0</v>
      </c>
      <c r="M34" s="42">
        <v>44459</v>
      </c>
      <c r="O34" s="30">
        <v>24</v>
      </c>
      <c r="P34" s="30">
        <f>COUNTIF($K$22:$K$60,24)</f>
        <v>0</v>
      </c>
    </row>
    <row r="35" spans="1:16" x14ac:dyDescent="0.25">
      <c r="A35" s="62">
        <v>14</v>
      </c>
      <c r="B35" s="40">
        <v>2018</v>
      </c>
      <c r="C35" s="41" t="s">
        <v>92</v>
      </c>
      <c r="D35" s="41" t="s">
        <v>93</v>
      </c>
      <c r="E35" s="41" t="s">
        <v>16</v>
      </c>
      <c r="F35" s="41" t="s">
        <v>94</v>
      </c>
      <c r="G35" s="40">
        <v>2020</v>
      </c>
      <c r="H35" s="41" t="s">
        <v>373</v>
      </c>
      <c r="I35" s="41" t="s">
        <v>374</v>
      </c>
      <c r="J35" s="40">
        <v>20</v>
      </c>
      <c r="K35" s="40">
        <v>30</v>
      </c>
      <c r="L35" s="40">
        <v>0</v>
      </c>
      <c r="M35" s="42">
        <v>44460</v>
      </c>
      <c r="O35" s="30">
        <v>25</v>
      </c>
      <c r="P35" s="30">
        <f>COUNTIF($K$22:$K$60,25)</f>
        <v>0</v>
      </c>
    </row>
    <row r="36" spans="1:16" x14ac:dyDescent="0.25">
      <c r="A36" s="62">
        <v>15</v>
      </c>
      <c r="B36" s="40">
        <v>2018</v>
      </c>
      <c r="C36" s="41" t="s">
        <v>95</v>
      </c>
      <c r="D36" s="41" t="s">
        <v>82</v>
      </c>
      <c r="E36" s="41" t="s">
        <v>16</v>
      </c>
      <c r="F36" s="41" t="s">
        <v>96</v>
      </c>
      <c r="G36" s="40">
        <v>2020</v>
      </c>
      <c r="H36" s="41" t="s">
        <v>373</v>
      </c>
      <c r="I36" s="41" t="s">
        <v>374</v>
      </c>
      <c r="J36" s="40">
        <v>20</v>
      </c>
      <c r="K36" s="40">
        <v>30</v>
      </c>
      <c r="L36" s="40">
        <v>0</v>
      </c>
      <c r="M36" s="42">
        <v>44460</v>
      </c>
      <c r="O36" s="30">
        <v>26</v>
      </c>
      <c r="P36" s="30">
        <f>COUNTIF($K$22:$K$60,26)</f>
        <v>0</v>
      </c>
    </row>
    <row r="37" spans="1:16" x14ac:dyDescent="0.25">
      <c r="A37" s="62">
        <v>16</v>
      </c>
      <c r="B37" s="40">
        <v>2018</v>
      </c>
      <c r="C37" s="41" t="s">
        <v>97</v>
      </c>
      <c r="D37" s="41" t="s">
        <v>98</v>
      </c>
      <c r="E37" s="41" t="s">
        <v>16</v>
      </c>
      <c r="F37" s="41" t="s">
        <v>99</v>
      </c>
      <c r="G37" s="40">
        <v>2020</v>
      </c>
      <c r="H37" s="41" t="s">
        <v>373</v>
      </c>
      <c r="I37" s="41" t="s">
        <v>374</v>
      </c>
      <c r="J37" s="40">
        <v>20</v>
      </c>
      <c r="K37" s="40">
        <v>30</v>
      </c>
      <c r="L37" s="40">
        <v>0</v>
      </c>
      <c r="M37" s="42">
        <v>44460</v>
      </c>
      <c r="O37" s="30">
        <v>27</v>
      </c>
      <c r="P37" s="30">
        <f>COUNTIF($K$22:$K$60,27)</f>
        <v>0</v>
      </c>
    </row>
    <row r="38" spans="1:16" x14ac:dyDescent="0.25">
      <c r="A38" s="62">
        <v>17</v>
      </c>
      <c r="B38" s="40">
        <v>2018</v>
      </c>
      <c r="C38" s="41" t="s">
        <v>100</v>
      </c>
      <c r="D38" s="41" t="s">
        <v>101</v>
      </c>
      <c r="E38" s="41" t="s">
        <v>22</v>
      </c>
      <c r="F38" s="41" t="s">
        <v>102</v>
      </c>
      <c r="G38" s="40">
        <v>2020</v>
      </c>
      <c r="H38" s="41" t="s">
        <v>373</v>
      </c>
      <c r="I38" s="41" t="s">
        <v>374</v>
      </c>
      <c r="J38" s="40">
        <v>20</v>
      </c>
      <c r="K38" s="40">
        <v>29</v>
      </c>
      <c r="L38" s="40">
        <v>0</v>
      </c>
      <c r="M38" s="42">
        <v>44460</v>
      </c>
      <c r="O38" s="30">
        <v>28</v>
      </c>
      <c r="P38" s="30">
        <f>COUNTIF($K$22:$K$60,28)</f>
        <v>0</v>
      </c>
    </row>
    <row r="39" spans="1:16" x14ac:dyDescent="0.25">
      <c r="A39" s="62">
        <v>18</v>
      </c>
      <c r="B39" s="40">
        <v>2018</v>
      </c>
      <c r="C39" s="41" t="s">
        <v>103</v>
      </c>
      <c r="D39" s="41" t="s">
        <v>37</v>
      </c>
      <c r="E39" s="41" t="s">
        <v>22</v>
      </c>
      <c r="F39" s="41" t="s">
        <v>104</v>
      </c>
      <c r="G39" s="40">
        <v>2020</v>
      </c>
      <c r="H39" s="41" t="s">
        <v>373</v>
      </c>
      <c r="I39" s="41" t="s">
        <v>374</v>
      </c>
      <c r="J39" s="40">
        <v>20</v>
      </c>
      <c r="K39" s="40">
        <v>29</v>
      </c>
      <c r="L39" s="40">
        <v>0</v>
      </c>
      <c r="M39" s="42">
        <v>44460</v>
      </c>
      <c r="O39" s="30">
        <v>29</v>
      </c>
      <c r="P39" s="30">
        <f>COUNTIF($K$22:$K$60,29)</f>
        <v>2</v>
      </c>
    </row>
    <row r="40" spans="1:16" x14ac:dyDescent="0.25">
      <c r="A40" s="62">
        <v>19</v>
      </c>
      <c r="B40" s="40">
        <v>2018</v>
      </c>
      <c r="C40" s="41" t="s">
        <v>105</v>
      </c>
      <c r="D40" s="41" t="s">
        <v>106</v>
      </c>
      <c r="E40" s="41" t="s">
        <v>16</v>
      </c>
      <c r="F40" s="41" t="s">
        <v>107</v>
      </c>
      <c r="G40" s="40">
        <v>2020</v>
      </c>
      <c r="H40" s="41" t="s">
        <v>373</v>
      </c>
      <c r="I40" s="41" t="s">
        <v>374</v>
      </c>
      <c r="J40" s="40">
        <v>20</v>
      </c>
      <c r="K40" s="40">
        <v>30</v>
      </c>
      <c r="L40" s="40">
        <v>0</v>
      </c>
      <c r="M40" s="42">
        <v>44460</v>
      </c>
      <c r="O40" s="30">
        <v>30</v>
      </c>
      <c r="P40" s="30">
        <f>COUNTIF($K$22:$K$60,30)</f>
        <v>34</v>
      </c>
    </row>
    <row r="41" spans="1:16" x14ac:dyDescent="0.25">
      <c r="A41" s="62">
        <v>20</v>
      </c>
      <c r="B41" s="40">
        <v>2018</v>
      </c>
      <c r="C41" s="41" t="s">
        <v>108</v>
      </c>
      <c r="D41" s="41" t="s">
        <v>109</v>
      </c>
      <c r="E41" s="41" t="s">
        <v>22</v>
      </c>
      <c r="F41" s="41" t="s">
        <v>110</v>
      </c>
      <c r="G41" s="40">
        <v>2020</v>
      </c>
      <c r="H41" s="41" t="s">
        <v>373</v>
      </c>
      <c r="I41" s="41" t="s">
        <v>374</v>
      </c>
      <c r="J41" s="40">
        <v>20</v>
      </c>
      <c r="K41" s="40">
        <v>30</v>
      </c>
      <c r="L41" s="40">
        <v>0</v>
      </c>
      <c r="M41" s="42">
        <v>44460</v>
      </c>
      <c r="O41" s="30" t="s">
        <v>363</v>
      </c>
      <c r="P41" s="30">
        <f>COUNTIF($K$22:$K$60,31)</f>
        <v>3</v>
      </c>
    </row>
    <row r="42" spans="1:16" x14ac:dyDescent="0.25">
      <c r="A42" s="62">
        <v>21</v>
      </c>
      <c r="B42" s="40">
        <v>2018</v>
      </c>
      <c r="C42" s="41" t="s">
        <v>114</v>
      </c>
      <c r="D42" s="41" t="s">
        <v>115</v>
      </c>
      <c r="E42" s="41" t="s">
        <v>22</v>
      </c>
      <c r="F42" s="41" t="s">
        <v>116</v>
      </c>
      <c r="G42" s="40">
        <v>2020</v>
      </c>
      <c r="H42" s="41" t="s">
        <v>373</v>
      </c>
      <c r="I42" s="41" t="s">
        <v>374</v>
      </c>
      <c r="J42" s="40">
        <v>20</v>
      </c>
      <c r="K42" s="40">
        <v>31</v>
      </c>
      <c r="L42" s="40">
        <v>1</v>
      </c>
      <c r="M42" s="42">
        <v>44460</v>
      </c>
    </row>
    <row r="43" spans="1:16" x14ac:dyDescent="0.25">
      <c r="A43" s="62">
        <v>22</v>
      </c>
      <c r="B43" s="40">
        <v>2018</v>
      </c>
      <c r="C43" s="41" t="s">
        <v>117</v>
      </c>
      <c r="D43" s="41" t="s">
        <v>118</v>
      </c>
      <c r="E43" s="41" t="s">
        <v>22</v>
      </c>
      <c r="F43" s="41" t="s">
        <v>119</v>
      </c>
      <c r="G43" s="40">
        <v>2020</v>
      </c>
      <c r="H43" s="41" t="s">
        <v>373</v>
      </c>
      <c r="I43" s="41" t="s">
        <v>374</v>
      </c>
      <c r="J43" s="40">
        <v>20</v>
      </c>
      <c r="K43" s="40">
        <v>30</v>
      </c>
      <c r="L43" s="40">
        <v>0</v>
      </c>
      <c r="M43" s="42">
        <v>44460</v>
      </c>
    </row>
    <row r="44" spans="1:16" x14ac:dyDescent="0.25">
      <c r="A44" s="62">
        <v>23</v>
      </c>
      <c r="B44" s="40">
        <v>2018</v>
      </c>
      <c r="C44" s="41" t="s">
        <v>123</v>
      </c>
      <c r="D44" s="41" t="s">
        <v>40</v>
      </c>
      <c r="E44" s="41" t="s">
        <v>22</v>
      </c>
      <c r="F44" s="41" t="s">
        <v>124</v>
      </c>
      <c r="G44" s="40">
        <v>2020</v>
      </c>
      <c r="H44" s="41" t="s">
        <v>373</v>
      </c>
      <c r="I44" s="41" t="s">
        <v>374</v>
      </c>
      <c r="J44" s="40">
        <v>20</v>
      </c>
      <c r="K44" s="40">
        <v>31</v>
      </c>
      <c r="L44" s="40">
        <v>1</v>
      </c>
      <c r="M44" s="42">
        <v>44460</v>
      </c>
    </row>
    <row r="45" spans="1:16" x14ac:dyDescent="0.25">
      <c r="A45" s="62">
        <v>24</v>
      </c>
      <c r="B45" s="40">
        <v>2018</v>
      </c>
      <c r="C45" s="41" t="s">
        <v>125</v>
      </c>
      <c r="D45" s="41" t="s">
        <v>126</v>
      </c>
      <c r="E45" s="41" t="s">
        <v>22</v>
      </c>
      <c r="F45" s="41" t="s">
        <v>127</v>
      </c>
      <c r="G45" s="40">
        <v>2020</v>
      </c>
      <c r="H45" s="41" t="s">
        <v>373</v>
      </c>
      <c r="I45" s="41" t="s">
        <v>374</v>
      </c>
      <c r="J45" s="40">
        <v>20</v>
      </c>
      <c r="K45" s="40">
        <v>30</v>
      </c>
      <c r="L45" s="40">
        <v>0</v>
      </c>
      <c r="M45" s="42">
        <v>44460</v>
      </c>
    </row>
    <row r="46" spans="1:16" x14ac:dyDescent="0.25">
      <c r="A46" s="62">
        <v>25</v>
      </c>
      <c r="B46" s="40">
        <v>2018</v>
      </c>
      <c r="C46" s="41" t="s">
        <v>128</v>
      </c>
      <c r="D46" s="41" t="s">
        <v>109</v>
      </c>
      <c r="E46" s="41" t="s">
        <v>22</v>
      </c>
      <c r="F46" s="41" t="s">
        <v>129</v>
      </c>
      <c r="G46" s="40">
        <v>2020</v>
      </c>
      <c r="H46" s="41" t="s">
        <v>373</v>
      </c>
      <c r="I46" s="41" t="s">
        <v>374</v>
      </c>
      <c r="J46" s="40">
        <v>20</v>
      </c>
      <c r="K46" s="40">
        <v>30</v>
      </c>
      <c r="L46" s="40">
        <v>0</v>
      </c>
      <c r="M46" s="42">
        <v>44460</v>
      </c>
    </row>
    <row r="47" spans="1:16" x14ac:dyDescent="0.25">
      <c r="A47" s="62">
        <v>26</v>
      </c>
      <c r="B47" s="40">
        <v>2018</v>
      </c>
      <c r="C47" s="41" t="s">
        <v>132</v>
      </c>
      <c r="D47" s="41" t="s">
        <v>133</v>
      </c>
      <c r="E47" s="41" t="s">
        <v>16</v>
      </c>
      <c r="F47" s="41" t="s">
        <v>134</v>
      </c>
      <c r="G47" s="40">
        <v>2020</v>
      </c>
      <c r="H47" s="41" t="s">
        <v>373</v>
      </c>
      <c r="I47" s="41" t="s">
        <v>374</v>
      </c>
      <c r="J47" s="40">
        <v>20</v>
      </c>
      <c r="K47" s="40">
        <v>30</v>
      </c>
      <c r="L47" s="40">
        <v>0</v>
      </c>
      <c r="M47" s="42">
        <v>44460</v>
      </c>
    </row>
    <row r="48" spans="1:16" x14ac:dyDescent="0.25">
      <c r="A48" s="62">
        <v>27</v>
      </c>
      <c r="B48" s="40">
        <v>2018</v>
      </c>
      <c r="C48" s="41" t="s">
        <v>138</v>
      </c>
      <c r="D48" s="41" t="s">
        <v>139</v>
      </c>
      <c r="E48" s="41" t="s">
        <v>22</v>
      </c>
      <c r="F48" s="41" t="s">
        <v>140</v>
      </c>
      <c r="G48" s="40">
        <v>2020</v>
      </c>
      <c r="H48" s="41" t="s">
        <v>373</v>
      </c>
      <c r="I48" s="41" t="s">
        <v>374</v>
      </c>
      <c r="J48" s="40">
        <v>20</v>
      </c>
      <c r="K48" s="40">
        <v>30</v>
      </c>
      <c r="L48" s="40">
        <v>0</v>
      </c>
      <c r="M48" s="42">
        <v>44460</v>
      </c>
    </row>
    <row r="49" spans="1:16" x14ac:dyDescent="0.25">
      <c r="A49" s="62">
        <v>28</v>
      </c>
      <c r="B49" s="40">
        <v>2018</v>
      </c>
      <c r="C49" s="41" t="s">
        <v>144</v>
      </c>
      <c r="D49" s="41" t="s">
        <v>145</v>
      </c>
      <c r="E49" s="41" t="s">
        <v>16</v>
      </c>
      <c r="F49" s="41" t="s">
        <v>146</v>
      </c>
      <c r="G49" s="40">
        <v>2020</v>
      </c>
      <c r="H49" s="41" t="s">
        <v>373</v>
      </c>
      <c r="I49" s="41" t="s">
        <v>374</v>
      </c>
      <c r="J49" s="40">
        <v>20</v>
      </c>
      <c r="K49" s="40">
        <v>30</v>
      </c>
      <c r="L49" s="40">
        <v>0</v>
      </c>
      <c r="M49" s="42">
        <v>44460</v>
      </c>
    </row>
    <row r="50" spans="1:16" x14ac:dyDescent="0.25">
      <c r="A50" s="62">
        <v>29</v>
      </c>
      <c r="B50" s="40">
        <v>2018</v>
      </c>
      <c r="C50" s="41" t="s">
        <v>150</v>
      </c>
      <c r="D50" s="41" t="s">
        <v>151</v>
      </c>
      <c r="E50" s="41" t="s">
        <v>16</v>
      </c>
      <c r="F50" s="41" t="s">
        <v>152</v>
      </c>
      <c r="G50" s="40">
        <v>2020</v>
      </c>
      <c r="H50" s="41" t="s">
        <v>373</v>
      </c>
      <c r="I50" s="41" t="s">
        <v>374</v>
      </c>
      <c r="J50" s="40">
        <v>20</v>
      </c>
      <c r="K50" s="40">
        <v>30</v>
      </c>
      <c r="L50" s="40">
        <v>0</v>
      </c>
      <c r="M50" s="42">
        <v>44460</v>
      </c>
    </row>
    <row r="51" spans="1:16" x14ac:dyDescent="0.25">
      <c r="A51" s="62">
        <v>30</v>
      </c>
      <c r="B51" s="40">
        <v>2018</v>
      </c>
      <c r="C51" s="41" t="s">
        <v>153</v>
      </c>
      <c r="D51" s="41" t="s">
        <v>154</v>
      </c>
      <c r="E51" s="41" t="s">
        <v>22</v>
      </c>
      <c r="F51" s="41" t="s">
        <v>155</v>
      </c>
      <c r="G51" s="40">
        <v>2020</v>
      </c>
      <c r="H51" s="41" t="s">
        <v>373</v>
      </c>
      <c r="I51" s="41" t="s">
        <v>374</v>
      </c>
      <c r="J51" s="40">
        <v>20</v>
      </c>
      <c r="K51" s="40">
        <v>30</v>
      </c>
      <c r="L51" s="40">
        <v>0</v>
      </c>
      <c r="M51" s="42">
        <v>44460</v>
      </c>
    </row>
    <row r="52" spans="1:16" x14ac:dyDescent="0.25">
      <c r="A52" s="62">
        <v>31</v>
      </c>
      <c r="B52" s="40">
        <v>2018</v>
      </c>
      <c r="C52" s="41" t="s">
        <v>156</v>
      </c>
      <c r="D52" s="41" t="s">
        <v>34</v>
      </c>
      <c r="E52" s="41" t="s">
        <v>22</v>
      </c>
      <c r="F52" s="41" t="s">
        <v>157</v>
      </c>
      <c r="G52" s="40">
        <v>2020</v>
      </c>
      <c r="H52" s="41" t="s">
        <v>373</v>
      </c>
      <c r="I52" s="41" t="s">
        <v>374</v>
      </c>
      <c r="J52" s="40">
        <v>20</v>
      </c>
      <c r="K52" s="40">
        <v>30</v>
      </c>
      <c r="L52" s="40">
        <v>0</v>
      </c>
      <c r="M52" s="42">
        <v>44460</v>
      </c>
    </row>
    <row r="53" spans="1:16" x14ac:dyDescent="0.25">
      <c r="A53" s="62">
        <v>32</v>
      </c>
      <c r="B53" s="40">
        <v>2018</v>
      </c>
      <c r="C53" s="41" t="s">
        <v>158</v>
      </c>
      <c r="D53" s="41" t="s">
        <v>25</v>
      </c>
      <c r="E53" s="41" t="s">
        <v>22</v>
      </c>
      <c r="F53" s="41" t="s">
        <v>159</v>
      </c>
      <c r="G53" s="40">
        <v>2020</v>
      </c>
      <c r="H53" s="41" t="s">
        <v>373</v>
      </c>
      <c r="I53" s="41" t="s">
        <v>374</v>
      </c>
      <c r="J53" s="40">
        <v>20</v>
      </c>
      <c r="K53" s="40">
        <v>30</v>
      </c>
      <c r="L53" s="40">
        <v>0</v>
      </c>
      <c r="M53" s="42">
        <v>44460</v>
      </c>
    </row>
    <row r="54" spans="1:16" x14ac:dyDescent="0.25">
      <c r="A54" s="62">
        <v>33</v>
      </c>
      <c r="B54" s="40">
        <v>2018</v>
      </c>
      <c r="C54" s="41" t="s">
        <v>160</v>
      </c>
      <c r="D54" s="41" t="s">
        <v>79</v>
      </c>
      <c r="E54" s="41" t="s">
        <v>22</v>
      </c>
      <c r="F54" s="41" t="s">
        <v>161</v>
      </c>
      <c r="G54" s="40">
        <v>2020</v>
      </c>
      <c r="H54" s="41" t="s">
        <v>373</v>
      </c>
      <c r="I54" s="41" t="s">
        <v>374</v>
      </c>
      <c r="J54" s="40">
        <v>20</v>
      </c>
      <c r="K54" s="40">
        <v>30</v>
      </c>
      <c r="L54" s="40">
        <v>0</v>
      </c>
      <c r="M54" s="42">
        <v>44460</v>
      </c>
    </row>
    <row r="55" spans="1:16" x14ac:dyDescent="0.25">
      <c r="A55" s="62">
        <v>34</v>
      </c>
      <c r="B55" s="40">
        <v>2018</v>
      </c>
      <c r="C55" s="41" t="s">
        <v>162</v>
      </c>
      <c r="D55" s="41" t="s">
        <v>163</v>
      </c>
      <c r="E55" s="41" t="s">
        <v>22</v>
      </c>
      <c r="F55" s="41" t="s">
        <v>164</v>
      </c>
      <c r="G55" s="40">
        <v>2020</v>
      </c>
      <c r="H55" s="41" t="s">
        <v>373</v>
      </c>
      <c r="I55" s="41" t="s">
        <v>374</v>
      </c>
      <c r="J55" s="40">
        <v>20</v>
      </c>
      <c r="K55" s="40">
        <v>30</v>
      </c>
      <c r="L55" s="40">
        <v>0</v>
      </c>
      <c r="M55" s="42">
        <v>44460</v>
      </c>
    </row>
    <row r="56" spans="1:16" x14ac:dyDescent="0.25">
      <c r="A56" s="62">
        <v>35</v>
      </c>
      <c r="B56" s="40">
        <v>2018</v>
      </c>
      <c r="C56" s="41" t="s">
        <v>165</v>
      </c>
      <c r="D56" s="41" t="s">
        <v>34</v>
      </c>
      <c r="E56" s="41" t="s">
        <v>22</v>
      </c>
      <c r="F56" s="41" t="s">
        <v>166</v>
      </c>
      <c r="G56" s="40">
        <v>2020</v>
      </c>
      <c r="H56" s="41" t="s">
        <v>373</v>
      </c>
      <c r="I56" s="41" t="s">
        <v>374</v>
      </c>
      <c r="J56" s="40">
        <v>20</v>
      </c>
      <c r="K56" s="40">
        <v>30</v>
      </c>
      <c r="L56" s="40">
        <v>0</v>
      </c>
      <c r="M56" s="42">
        <v>44460</v>
      </c>
    </row>
    <row r="57" spans="1:16" x14ac:dyDescent="0.25">
      <c r="A57" s="62">
        <v>36</v>
      </c>
      <c r="B57" s="40">
        <v>2018</v>
      </c>
      <c r="C57" s="41" t="s">
        <v>167</v>
      </c>
      <c r="D57" s="41" t="s">
        <v>168</v>
      </c>
      <c r="E57" s="41" t="s">
        <v>22</v>
      </c>
      <c r="F57" s="41" t="s">
        <v>169</v>
      </c>
      <c r="G57" s="40">
        <v>2020</v>
      </c>
      <c r="H57" s="41" t="s">
        <v>373</v>
      </c>
      <c r="I57" s="41" t="s">
        <v>374</v>
      </c>
      <c r="J57" s="40">
        <v>20</v>
      </c>
      <c r="K57" s="40">
        <v>30</v>
      </c>
      <c r="L57" s="40">
        <v>0</v>
      </c>
      <c r="M57" s="42">
        <v>44460</v>
      </c>
    </row>
    <row r="58" spans="1:16" x14ac:dyDescent="0.25">
      <c r="A58" s="62">
        <v>37</v>
      </c>
      <c r="B58" s="40">
        <v>2018</v>
      </c>
      <c r="C58" s="41" t="s">
        <v>170</v>
      </c>
      <c r="D58" s="41" t="s">
        <v>171</v>
      </c>
      <c r="E58" s="41" t="s">
        <v>16</v>
      </c>
      <c r="F58" s="41" t="s">
        <v>172</v>
      </c>
      <c r="G58" s="40">
        <v>2020</v>
      </c>
      <c r="H58" s="41" t="s">
        <v>373</v>
      </c>
      <c r="I58" s="41" t="s">
        <v>374</v>
      </c>
      <c r="J58" s="40">
        <v>20</v>
      </c>
      <c r="K58" s="40">
        <v>30</v>
      </c>
      <c r="L58" s="40">
        <v>0</v>
      </c>
      <c r="M58" s="42">
        <v>44460</v>
      </c>
    </row>
    <row r="59" spans="1:16" x14ac:dyDescent="0.25">
      <c r="A59" s="62">
        <v>38</v>
      </c>
      <c r="B59" s="40">
        <v>2018</v>
      </c>
      <c r="C59" s="41" t="s">
        <v>176</v>
      </c>
      <c r="D59" s="41" t="s">
        <v>177</v>
      </c>
      <c r="E59" s="41" t="s">
        <v>16</v>
      </c>
      <c r="F59" s="41" t="s">
        <v>178</v>
      </c>
      <c r="G59" s="40">
        <v>2020</v>
      </c>
      <c r="H59" s="41" t="s">
        <v>373</v>
      </c>
      <c r="I59" s="41" t="s">
        <v>374</v>
      </c>
      <c r="J59" s="40">
        <v>20</v>
      </c>
      <c r="K59" s="40">
        <v>30</v>
      </c>
      <c r="L59" s="40">
        <v>0</v>
      </c>
      <c r="M59" s="42">
        <v>44460</v>
      </c>
    </row>
    <row r="60" spans="1:16" x14ac:dyDescent="0.25">
      <c r="A60" s="62">
        <v>39</v>
      </c>
      <c r="B60" s="40">
        <v>2018</v>
      </c>
      <c r="C60" s="41" t="s">
        <v>179</v>
      </c>
      <c r="D60" s="41" t="s">
        <v>180</v>
      </c>
      <c r="E60" s="41" t="s">
        <v>22</v>
      </c>
      <c r="F60" s="41" t="s">
        <v>181</v>
      </c>
      <c r="G60" s="40">
        <v>2020</v>
      </c>
      <c r="H60" s="41" t="s">
        <v>373</v>
      </c>
      <c r="I60" s="41" t="s">
        <v>374</v>
      </c>
      <c r="J60" s="40">
        <v>20</v>
      </c>
      <c r="K60" s="40">
        <v>31</v>
      </c>
      <c r="L60" s="40">
        <v>1</v>
      </c>
      <c r="M60" s="42">
        <v>44460</v>
      </c>
    </row>
    <row r="61" spans="1:16" x14ac:dyDescent="0.25">
      <c r="A61" s="62">
        <v>1</v>
      </c>
      <c r="B61" s="43">
        <v>2013</v>
      </c>
      <c r="C61" s="44" t="s">
        <v>263</v>
      </c>
      <c r="D61" s="44" t="s">
        <v>82</v>
      </c>
      <c r="E61" s="44" t="s">
        <v>16</v>
      </c>
      <c r="F61" s="44" t="s">
        <v>264</v>
      </c>
      <c r="G61" s="43">
        <v>2015</v>
      </c>
      <c r="H61" s="44" t="s">
        <v>373</v>
      </c>
      <c r="I61" s="44" t="s">
        <v>374</v>
      </c>
      <c r="J61" s="43">
        <v>20</v>
      </c>
      <c r="K61" s="43">
        <v>27</v>
      </c>
      <c r="L61" s="43">
        <v>0</v>
      </c>
      <c r="M61" s="45">
        <v>44617</v>
      </c>
      <c r="O61" s="30">
        <v>18</v>
      </c>
      <c r="P61" s="30">
        <f>COUNTIF($K$61:$K$87,18)</f>
        <v>0</v>
      </c>
    </row>
    <row r="62" spans="1:16" x14ac:dyDescent="0.25">
      <c r="A62" s="62">
        <v>2</v>
      </c>
      <c r="B62" s="43">
        <v>2018</v>
      </c>
      <c r="C62" s="44" t="s">
        <v>111</v>
      </c>
      <c r="D62" s="44" t="s">
        <v>112</v>
      </c>
      <c r="E62" s="44" t="s">
        <v>16</v>
      </c>
      <c r="F62" s="44" t="s">
        <v>113</v>
      </c>
      <c r="G62" s="43">
        <v>2020</v>
      </c>
      <c r="H62" s="44" t="s">
        <v>373</v>
      </c>
      <c r="I62" s="44" t="s">
        <v>374</v>
      </c>
      <c r="J62" s="43">
        <v>20</v>
      </c>
      <c r="K62" s="43">
        <v>25</v>
      </c>
      <c r="L62" s="43">
        <v>0</v>
      </c>
      <c r="M62" s="45">
        <v>44617</v>
      </c>
      <c r="O62" s="30">
        <v>19</v>
      </c>
      <c r="P62" s="30">
        <f>COUNTIF($K$61:$K$87,19)</f>
        <v>0</v>
      </c>
    </row>
    <row r="63" spans="1:16" x14ac:dyDescent="0.25">
      <c r="A63" s="62">
        <v>3</v>
      </c>
      <c r="B63" s="43">
        <v>2018</v>
      </c>
      <c r="C63" s="44" t="s">
        <v>130</v>
      </c>
      <c r="D63" s="44" t="s">
        <v>82</v>
      </c>
      <c r="E63" s="44" t="s">
        <v>16</v>
      </c>
      <c r="F63" s="44" t="s">
        <v>131</v>
      </c>
      <c r="G63" s="43">
        <v>2020</v>
      </c>
      <c r="H63" s="44" t="s">
        <v>373</v>
      </c>
      <c r="I63" s="44" t="s">
        <v>374</v>
      </c>
      <c r="J63" s="43">
        <v>20</v>
      </c>
      <c r="K63" s="43">
        <v>30</v>
      </c>
      <c r="L63" s="43">
        <v>0</v>
      </c>
      <c r="M63" s="45">
        <v>44617</v>
      </c>
      <c r="O63" s="30">
        <v>20</v>
      </c>
      <c r="P63" s="30">
        <f>COUNTIF($K$61:$K$87,20)</f>
        <v>0</v>
      </c>
    </row>
    <row r="64" spans="1:16" x14ac:dyDescent="0.25">
      <c r="A64" s="62">
        <v>4</v>
      </c>
      <c r="B64" s="43">
        <v>2019</v>
      </c>
      <c r="C64" s="44" t="s">
        <v>27</v>
      </c>
      <c r="D64" s="44" t="s">
        <v>28</v>
      </c>
      <c r="E64" s="44" t="s">
        <v>22</v>
      </c>
      <c r="F64" s="44" t="s">
        <v>29</v>
      </c>
      <c r="G64" s="43">
        <v>2021</v>
      </c>
      <c r="H64" s="44" t="s">
        <v>373</v>
      </c>
      <c r="I64" s="44" t="s">
        <v>374</v>
      </c>
      <c r="J64" s="43">
        <v>20</v>
      </c>
      <c r="K64" s="43">
        <v>30</v>
      </c>
      <c r="L64" s="43">
        <v>0</v>
      </c>
      <c r="M64" s="45">
        <v>44824</v>
      </c>
      <c r="O64" s="30">
        <v>21</v>
      </c>
      <c r="P64" s="30">
        <f>COUNTIF($K$61:$K$87,21)</f>
        <v>0</v>
      </c>
    </row>
    <row r="65" spans="1:16" x14ac:dyDescent="0.25">
      <c r="A65" s="62">
        <v>5</v>
      </c>
      <c r="B65" s="43">
        <v>2019</v>
      </c>
      <c r="C65" s="44" t="s">
        <v>36</v>
      </c>
      <c r="D65" s="44" t="s">
        <v>37</v>
      </c>
      <c r="E65" s="44" t="s">
        <v>22</v>
      </c>
      <c r="F65" s="44" t="s">
        <v>38</v>
      </c>
      <c r="G65" s="43">
        <v>2021</v>
      </c>
      <c r="H65" s="44" t="s">
        <v>373</v>
      </c>
      <c r="I65" s="44" t="s">
        <v>374</v>
      </c>
      <c r="J65" s="43">
        <v>20</v>
      </c>
      <c r="K65" s="43">
        <v>30</v>
      </c>
      <c r="L65" s="43">
        <v>0</v>
      </c>
      <c r="M65" s="45">
        <v>44824</v>
      </c>
      <c r="O65" s="30">
        <v>22</v>
      </c>
      <c r="P65" s="30">
        <f>COUNTIF($K$61:$K$87,22)</f>
        <v>0</v>
      </c>
    </row>
    <row r="66" spans="1:16" x14ac:dyDescent="0.25">
      <c r="A66" s="62">
        <v>6</v>
      </c>
      <c r="B66" s="43">
        <v>2019</v>
      </c>
      <c r="C66" s="44" t="s">
        <v>45</v>
      </c>
      <c r="D66" s="44" t="s">
        <v>46</v>
      </c>
      <c r="E66" s="44" t="s">
        <v>16</v>
      </c>
      <c r="F66" s="44" t="s">
        <v>47</v>
      </c>
      <c r="G66" s="43">
        <v>2021</v>
      </c>
      <c r="H66" s="44" t="s">
        <v>373</v>
      </c>
      <c r="I66" s="44" t="s">
        <v>374</v>
      </c>
      <c r="J66" s="43">
        <v>20</v>
      </c>
      <c r="K66" s="43">
        <v>30</v>
      </c>
      <c r="L66" s="43">
        <v>0</v>
      </c>
      <c r="M66" s="45">
        <v>44824</v>
      </c>
      <c r="O66" s="30">
        <v>23</v>
      </c>
      <c r="P66" s="30">
        <f>COUNTIF($K$61:$K$87,23)</f>
        <v>0</v>
      </c>
    </row>
    <row r="67" spans="1:16" x14ac:dyDescent="0.25">
      <c r="A67" s="62">
        <v>7</v>
      </c>
      <c r="B67" s="43">
        <v>2019</v>
      </c>
      <c r="C67" s="44" t="s">
        <v>84</v>
      </c>
      <c r="D67" s="44" t="s">
        <v>31</v>
      </c>
      <c r="E67" s="44" t="s">
        <v>22</v>
      </c>
      <c r="F67" s="44" t="s">
        <v>85</v>
      </c>
      <c r="G67" s="43">
        <v>2021</v>
      </c>
      <c r="H67" s="44" t="s">
        <v>373</v>
      </c>
      <c r="I67" s="44" t="s">
        <v>374</v>
      </c>
      <c r="J67" s="43">
        <v>20</v>
      </c>
      <c r="K67" s="43">
        <v>30</v>
      </c>
      <c r="L67" s="43">
        <v>0</v>
      </c>
      <c r="M67" s="45">
        <v>44824</v>
      </c>
      <c r="O67" s="30">
        <v>24</v>
      </c>
      <c r="P67" s="30">
        <f>COUNTIF($K$61:$K$87,24)</f>
        <v>0</v>
      </c>
    </row>
    <row r="68" spans="1:16" x14ac:dyDescent="0.25">
      <c r="A68" s="62">
        <v>8</v>
      </c>
      <c r="B68" s="43">
        <v>2019</v>
      </c>
      <c r="C68" s="44" t="s">
        <v>89</v>
      </c>
      <c r="D68" s="44" t="s">
        <v>90</v>
      </c>
      <c r="E68" s="44" t="s">
        <v>22</v>
      </c>
      <c r="F68" s="44" t="s">
        <v>91</v>
      </c>
      <c r="G68" s="43">
        <v>2021</v>
      </c>
      <c r="H68" s="44" t="s">
        <v>373</v>
      </c>
      <c r="I68" s="44" t="s">
        <v>374</v>
      </c>
      <c r="J68" s="43">
        <v>20</v>
      </c>
      <c r="K68" s="43">
        <v>30</v>
      </c>
      <c r="L68" s="43">
        <v>0</v>
      </c>
      <c r="M68" s="45">
        <v>44824</v>
      </c>
      <c r="O68" s="30">
        <v>25</v>
      </c>
      <c r="P68" s="30">
        <f>COUNTIF($K$61:$K$87,25)</f>
        <v>1</v>
      </c>
    </row>
    <row r="69" spans="1:16" x14ac:dyDescent="0.25">
      <c r="A69" s="62">
        <v>9</v>
      </c>
      <c r="B69" s="43">
        <v>2018</v>
      </c>
      <c r="C69" s="44" t="s">
        <v>141</v>
      </c>
      <c r="D69" s="44" t="s">
        <v>142</v>
      </c>
      <c r="E69" s="44" t="s">
        <v>22</v>
      </c>
      <c r="F69" s="44" t="s">
        <v>143</v>
      </c>
      <c r="G69" s="43">
        <v>2020</v>
      </c>
      <c r="H69" s="44" t="s">
        <v>373</v>
      </c>
      <c r="I69" s="44" t="s">
        <v>374</v>
      </c>
      <c r="J69" s="43">
        <v>20</v>
      </c>
      <c r="K69" s="43">
        <v>30</v>
      </c>
      <c r="L69" s="43">
        <v>0</v>
      </c>
      <c r="M69" s="45">
        <v>44831</v>
      </c>
      <c r="O69" s="30">
        <v>26</v>
      </c>
      <c r="P69" s="30">
        <f>COUNTIF($K$61:$K$87,26)</f>
        <v>0</v>
      </c>
    </row>
    <row r="70" spans="1:16" x14ac:dyDescent="0.25">
      <c r="A70" s="62">
        <v>10</v>
      </c>
      <c r="B70" s="43">
        <v>2019</v>
      </c>
      <c r="C70" s="44" t="s">
        <v>20</v>
      </c>
      <c r="D70" s="44" t="s">
        <v>21</v>
      </c>
      <c r="E70" s="44" t="s">
        <v>22</v>
      </c>
      <c r="F70" s="44" t="s">
        <v>23</v>
      </c>
      <c r="G70" s="43">
        <v>2021</v>
      </c>
      <c r="H70" s="44" t="s">
        <v>373</v>
      </c>
      <c r="I70" s="44" t="s">
        <v>374</v>
      </c>
      <c r="J70" s="43">
        <v>20</v>
      </c>
      <c r="K70" s="43">
        <v>30</v>
      </c>
      <c r="L70" s="43">
        <v>0</v>
      </c>
      <c r="M70" s="45">
        <v>44831</v>
      </c>
      <c r="O70" s="30">
        <v>27</v>
      </c>
      <c r="P70" s="30">
        <f>COUNTIF($K$61:$K$87,27)</f>
        <v>1</v>
      </c>
    </row>
    <row r="71" spans="1:16" x14ac:dyDescent="0.25">
      <c r="A71" s="62">
        <v>11</v>
      </c>
      <c r="B71" s="43">
        <v>2019</v>
      </c>
      <c r="C71" s="44" t="s">
        <v>24</v>
      </c>
      <c r="D71" s="44" t="s">
        <v>25</v>
      </c>
      <c r="E71" s="44" t="s">
        <v>22</v>
      </c>
      <c r="F71" s="44" t="s">
        <v>26</v>
      </c>
      <c r="G71" s="43">
        <v>2021</v>
      </c>
      <c r="H71" s="44" t="s">
        <v>373</v>
      </c>
      <c r="I71" s="44" t="s">
        <v>374</v>
      </c>
      <c r="J71" s="43">
        <v>20</v>
      </c>
      <c r="K71" s="43">
        <v>31</v>
      </c>
      <c r="L71" s="43">
        <v>1</v>
      </c>
      <c r="M71" s="45">
        <v>44831</v>
      </c>
      <c r="O71" s="30">
        <v>28</v>
      </c>
      <c r="P71" s="30">
        <f>COUNTIF($K$61:$K$87,28)</f>
        <v>2</v>
      </c>
    </row>
    <row r="72" spans="1:16" x14ac:dyDescent="0.25">
      <c r="A72" s="62">
        <v>12</v>
      </c>
      <c r="B72" s="43">
        <v>2019</v>
      </c>
      <c r="C72" s="44" t="s">
        <v>30</v>
      </c>
      <c r="D72" s="44" t="s">
        <v>31</v>
      </c>
      <c r="E72" s="44" t="s">
        <v>22</v>
      </c>
      <c r="F72" s="44" t="s">
        <v>32</v>
      </c>
      <c r="G72" s="43">
        <v>2021</v>
      </c>
      <c r="H72" s="44" t="s">
        <v>373</v>
      </c>
      <c r="I72" s="44" t="s">
        <v>374</v>
      </c>
      <c r="J72" s="43">
        <v>20</v>
      </c>
      <c r="K72" s="43">
        <v>30</v>
      </c>
      <c r="L72" s="43">
        <v>0</v>
      </c>
      <c r="M72" s="45">
        <v>44831</v>
      </c>
      <c r="O72" s="30">
        <v>29</v>
      </c>
      <c r="P72" s="30">
        <f>COUNTIF($K$61:$K$87,29)</f>
        <v>1</v>
      </c>
    </row>
    <row r="73" spans="1:16" x14ac:dyDescent="0.25">
      <c r="A73" s="62">
        <v>13</v>
      </c>
      <c r="B73" s="43">
        <v>2019</v>
      </c>
      <c r="C73" s="44" t="s">
        <v>33</v>
      </c>
      <c r="D73" s="44" t="s">
        <v>34</v>
      </c>
      <c r="E73" s="44" t="s">
        <v>22</v>
      </c>
      <c r="F73" s="44" t="s">
        <v>35</v>
      </c>
      <c r="G73" s="43">
        <v>2021</v>
      </c>
      <c r="H73" s="44" t="s">
        <v>373</v>
      </c>
      <c r="I73" s="44" t="s">
        <v>374</v>
      </c>
      <c r="J73" s="43">
        <v>20</v>
      </c>
      <c r="K73" s="43">
        <v>30</v>
      </c>
      <c r="L73" s="43">
        <v>0</v>
      </c>
      <c r="M73" s="45">
        <v>44831</v>
      </c>
      <c r="O73" s="30">
        <v>30</v>
      </c>
      <c r="P73" s="30">
        <f>COUNTIF($K$61:$K$87,30)</f>
        <v>20</v>
      </c>
    </row>
    <row r="74" spans="1:16" x14ac:dyDescent="0.25">
      <c r="A74" s="62">
        <v>14</v>
      </c>
      <c r="B74" s="43">
        <v>2019</v>
      </c>
      <c r="C74" s="44" t="s">
        <v>39</v>
      </c>
      <c r="D74" s="44" t="s">
        <v>40</v>
      </c>
      <c r="E74" s="44" t="s">
        <v>22</v>
      </c>
      <c r="F74" s="44" t="s">
        <v>41</v>
      </c>
      <c r="G74" s="43">
        <v>2021</v>
      </c>
      <c r="H74" s="44" t="s">
        <v>373</v>
      </c>
      <c r="I74" s="44" t="s">
        <v>374</v>
      </c>
      <c r="J74" s="43">
        <v>20</v>
      </c>
      <c r="K74" s="43">
        <v>29</v>
      </c>
      <c r="L74" s="43">
        <v>0</v>
      </c>
      <c r="M74" s="45">
        <v>44831</v>
      </c>
      <c r="O74" s="30" t="s">
        <v>363</v>
      </c>
      <c r="P74" s="30">
        <f>COUNTIF($K$61:$K$87,31)</f>
        <v>2</v>
      </c>
    </row>
    <row r="75" spans="1:16" x14ac:dyDescent="0.25">
      <c r="A75" s="62">
        <v>15</v>
      </c>
      <c r="B75" s="43">
        <v>2019</v>
      </c>
      <c r="C75" s="44" t="s">
        <v>42</v>
      </c>
      <c r="D75" s="44" t="s">
        <v>43</v>
      </c>
      <c r="E75" s="44" t="s">
        <v>22</v>
      </c>
      <c r="F75" s="44" t="s">
        <v>44</v>
      </c>
      <c r="G75" s="43">
        <v>2021</v>
      </c>
      <c r="H75" s="44" t="s">
        <v>373</v>
      </c>
      <c r="I75" s="44" t="s">
        <v>374</v>
      </c>
      <c r="J75" s="43">
        <v>20</v>
      </c>
      <c r="K75" s="43">
        <v>28</v>
      </c>
      <c r="L75" s="43">
        <v>0</v>
      </c>
      <c r="M75" s="45">
        <v>44831</v>
      </c>
    </row>
    <row r="76" spans="1:16" x14ac:dyDescent="0.25">
      <c r="A76" s="62">
        <v>16</v>
      </c>
      <c r="B76" s="43">
        <v>2019</v>
      </c>
      <c r="C76" s="44" t="s">
        <v>48</v>
      </c>
      <c r="D76" s="44" t="s">
        <v>49</v>
      </c>
      <c r="E76" s="44" t="s">
        <v>22</v>
      </c>
      <c r="F76" s="44" t="s">
        <v>50</v>
      </c>
      <c r="G76" s="43">
        <v>2021</v>
      </c>
      <c r="H76" s="44" t="s">
        <v>373</v>
      </c>
      <c r="I76" s="44" t="s">
        <v>374</v>
      </c>
      <c r="J76" s="43">
        <v>20</v>
      </c>
      <c r="K76" s="43">
        <v>30</v>
      </c>
      <c r="L76" s="43">
        <v>0</v>
      </c>
      <c r="M76" s="45">
        <v>44831</v>
      </c>
    </row>
    <row r="77" spans="1:16" x14ac:dyDescent="0.25">
      <c r="A77" s="62">
        <v>17</v>
      </c>
      <c r="B77" s="43">
        <v>2019</v>
      </c>
      <c r="C77" s="44" t="s">
        <v>51</v>
      </c>
      <c r="D77" s="44" t="s">
        <v>52</v>
      </c>
      <c r="E77" s="44" t="s">
        <v>22</v>
      </c>
      <c r="F77" s="44" t="s">
        <v>53</v>
      </c>
      <c r="G77" s="43">
        <v>2021</v>
      </c>
      <c r="H77" s="44" t="s">
        <v>373</v>
      </c>
      <c r="I77" s="44" t="s">
        <v>374</v>
      </c>
      <c r="J77" s="43">
        <v>20</v>
      </c>
      <c r="K77" s="43">
        <v>30</v>
      </c>
      <c r="L77" s="43">
        <v>0</v>
      </c>
      <c r="M77" s="45">
        <v>44831</v>
      </c>
    </row>
    <row r="78" spans="1:16" x14ac:dyDescent="0.25">
      <c r="A78" s="62">
        <v>18</v>
      </c>
      <c r="B78" s="43">
        <v>2019</v>
      </c>
      <c r="C78" s="44" t="s">
        <v>54</v>
      </c>
      <c r="D78" s="44" t="s">
        <v>40</v>
      </c>
      <c r="E78" s="44" t="s">
        <v>22</v>
      </c>
      <c r="F78" s="44" t="s">
        <v>55</v>
      </c>
      <c r="G78" s="43">
        <v>2021</v>
      </c>
      <c r="H78" s="44" t="s">
        <v>373</v>
      </c>
      <c r="I78" s="44" t="s">
        <v>374</v>
      </c>
      <c r="J78" s="43">
        <v>20</v>
      </c>
      <c r="K78" s="43">
        <v>28</v>
      </c>
      <c r="L78" s="43">
        <v>0</v>
      </c>
      <c r="M78" s="45">
        <v>44831</v>
      </c>
    </row>
    <row r="79" spans="1:16" x14ac:dyDescent="0.25">
      <c r="A79" s="62">
        <v>19</v>
      </c>
      <c r="B79" s="43">
        <v>2019</v>
      </c>
      <c r="C79" s="44" t="s">
        <v>59</v>
      </c>
      <c r="D79" s="44" t="s">
        <v>31</v>
      </c>
      <c r="E79" s="44" t="s">
        <v>22</v>
      </c>
      <c r="F79" s="44" t="s">
        <v>60</v>
      </c>
      <c r="G79" s="43">
        <v>2021</v>
      </c>
      <c r="H79" s="44" t="s">
        <v>373</v>
      </c>
      <c r="I79" s="44" t="s">
        <v>374</v>
      </c>
      <c r="J79" s="43">
        <v>20</v>
      </c>
      <c r="K79" s="43">
        <v>30</v>
      </c>
      <c r="L79" s="43">
        <v>0</v>
      </c>
      <c r="M79" s="45">
        <v>44831</v>
      </c>
    </row>
    <row r="80" spans="1:16" x14ac:dyDescent="0.25">
      <c r="A80" s="62">
        <v>20</v>
      </c>
      <c r="B80" s="43">
        <v>2019</v>
      </c>
      <c r="C80" s="44" t="s">
        <v>61</v>
      </c>
      <c r="D80" s="44" t="s">
        <v>52</v>
      </c>
      <c r="E80" s="44" t="s">
        <v>22</v>
      </c>
      <c r="F80" s="44" t="s">
        <v>62</v>
      </c>
      <c r="G80" s="43">
        <v>2021</v>
      </c>
      <c r="H80" s="44" t="s">
        <v>373</v>
      </c>
      <c r="I80" s="44" t="s">
        <v>374</v>
      </c>
      <c r="J80" s="43">
        <v>20</v>
      </c>
      <c r="K80" s="43">
        <v>30</v>
      </c>
      <c r="L80" s="43">
        <v>0</v>
      </c>
      <c r="M80" s="45">
        <v>44831</v>
      </c>
    </row>
    <row r="81" spans="1:13" x14ac:dyDescent="0.25">
      <c r="A81" s="62">
        <v>21</v>
      </c>
      <c r="B81" s="43">
        <v>2019</v>
      </c>
      <c r="C81" s="44" t="s">
        <v>66</v>
      </c>
      <c r="D81" s="44" t="s">
        <v>67</v>
      </c>
      <c r="E81" s="44" t="s">
        <v>16</v>
      </c>
      <c r="F81" s="44" t="s">
        <v>68</v>
      </c>
      <c r="G81" s="43">
        <v>2021</v>
      </c>
      <c r="H81" s="44" t="s">
        <v>373</v>
      </c>
      <c r="I81" s="44" t="s">
        <v>374</v>
      </c>
      <c r="J81" s="43">
        <v>20</v>
      </c>
      <c r="K81" s="43">
        <v>30</v>
      </c>
      <c r="L81" s="43">
        <v>0</v>
      </c>
      <c r="M81" s="45">
        <v>44831</v>
      </c>
    </row>
    <row r="82" spans="1:13" x14ac:dyDescent="0.25">
      <c r="A82" s="62">
        <v>22</v>
      </c>
      <c r="B82" s="43">
        <v>2019</v>
      </c>
      <c r="C82" s="44" t="s">
        <v>69</v>
      </c>
      <c r="D82" s="44" t="s">
        <v>70</v>
      </c>
      <c r="E82" s="44" t="s">
        <v>22</v>
      </c>
      <c r="F82" s="44" t="s">
        <v>71</v>
      </c>
      <c r="G82" s="43">
        <v>2021</v>
      </c>
      <c r="H82" s="44" t="s">
        <v>373</v>
      </c>
      <c r="I82" s="44" t="s">
        <v>374</v>
      </c>
      <c r="J82" s="43">
        <v>20</v>
      </c>
      <c r="K82" s="43">
        <v>30</v>
      </c>
      <c r="L82" s="43">
        <v>0</v>
      </c>
      <c r="M82" s="45">
        <v>44831</v>
      </c>
    </row>
    <row r="83" spans="1:13" x14ac:dyDescent="0.25">
      <c r="A83" s="62">
        <v>23</v>
      </c>
      <c r="B83" s="43">
        <v>2019</v>
      </c>
      <c r="C83" s="44" t="s">
        <v>72</v>
      </c>
      <c r="D83" s="44" t="s">
        <v>73</v>
      </c>
      <c r="E83" s="44" t="s">
        <v>22</v>
      </c>
      <c r="F83" s="44" t="s">
        <v>74</v>
      </c>
      <c r="G83" s="43">
        <v>2021</v>
      </c>
      <c r="H83" s="44" t="s">
        <v>373</v>
      </c>
      <c r="I83" s="44" t="s">
        <v>374</v>
      </c>
      <c r="J83" s="43">
        <v>20</v>
      </c>
      <c r="K83" s="43">
        <v>30</v>
      </c>
      <c r="L83" s="43">
        <v>0</v>
      </c>
      <c r="M83" s="45">
        <v>44831</v>
      </c>
    </row>
    <row r="84" spans="1:13" x14ac:dyDescent="0.25">
      <c r="A84" s="62">
        <v>24</v>
      </c>
      <c r="B84" s="43">
        <v>2019</v>
      </c>
      <c r="C84" s="44" t="s">
        <v>75</v>
      </c>
      <c r="D84" s="44" t="s">
        <v>76</v>
      </c>
      <c r="E84" s="44" t="s">
        <v>22</v>
      </c>
      <c r="F84" s="44" t="s">
        <v>77</v>
      </c>
      <c r="G84" s="43">
        <v>2021</v>
      </c>
      <c r="H84" s="44" t="s">
        <v>373</v>
      </c>
      <c r="I84" s="44" t="s">
        <v>374</v>
      </c>
      <c r="J84" s="43">
        <v>20</v>
      </c>
      <c r="K84" s="43">
        <v>30</v>
      </c>
      <c r="L84" s="43">
        <v>0</v>
      </c>
      <c r="M84" s="45">
        <v>44831</v>
      </c>
    </row>
    <row r="85" spans="1:13" x14ac:dyDescent="0.25">
      <c r="A85" s="62">
        <v>25</v>
      </c>
      <c r="B85" s="43">
        <v>2019</v>
      </c>
      <c r="C85" s="44" t="s">
        <v>78</v>
      </c>
      <c r="D85" s="44" t="s">
        <v>79</v>
      </c>
      <c r="E85" s="44" t="s">
        <v>22</v>
      </c>
      <c r="F85" s="44" t="s">
        <v>80</v>
      </c>
      <c r="G85" s="43">
        <v>2021</v>
      </c>
      <c r="H85" s="44" t="s">
        <v>373</v>
      </c>
      <c r="I85" s="44" t="s">
        <v>374</v>
      </c>
      <c r="J85" s="43">
        <v>20</v>
      </c>
      <c r="K85" s="43">
        <v>30</v>
      </c>
      <c r="L85" s="43">
        <v>0</v>
      </c>
      <c r="M85" s="45">
        <v>44831</v>
      </c>
    </row>
    <row r="86" spans="1:13" x14ac:dyDescent="0.25">
      <c r="A86" s="62">
        <v>26</v>
      </c>
      <c r="B86" s="43">
        <v>2019</v>
      </c>
      <c r="C86" s="44" t="s">
        <v>81</v>
      </c>
      <c r="D86" s="44" t="s">
        <v>82</v>
      </c>
      <c r="E86" s="44" t="s">
        <v>16</v>
      </c>
      <c r="F86" s="44" t="s">
        <v>83</v>
      </c>
      <c r="G86" s="43">
        <v>2021</v>
      </c>
      <c r="H86" s="44" t="s">
        <v>373</v>
      </c>
      <c r="I86" s="44" t="s">
        <v>374</v>
      </c>
      <c r="J86" s="43">
        <v>20</v>
      </c>
      <c r="K86" s="43">
        <v>31</v>
      </c>
      <c r="L86" s="43">
        <v>1</v>
      </c>
      <c r="M86" s="45">
        <v>44831</v>
      </c>
    </row>
    <row r="87" spans="1:13" x14ac:dyDescent="0.25">
      <c r="A87" s="62">
        <v>27</v>
      </c>
      <c r="B87" s="43">
        <v>2019</v>
      </c>
      <c r="C87" s="44" t="s">
        <v>86</v>
      </c>
      <c r="D87" s="44" t="s">
        <v>87</v>
      </c>
      <c r="E87" s="44" t="s">
        <v>22</v>
      </c>
      <c r="F87" s="44" t="s">
        <v>88</v>
      </c>
      <c r="G87" s="43">
        <v>2021</v>
      </c>
      <c r="H87" s="44" t="s">
        <v>373</v>
      </c>
      <c r="I87" s="44" t="s">
        <v>374</v>
      </c>
      <c r="J87" s="43">
        <v>20</v>
      </c>
      <c r="K87" s="43">
        <v>30</v>
      </c>
      <c r="L87" s="43">
        <v>0</v>
      </c>
      <c r="M87" s="45">
        <v>44831</v>
      </c>
    </row>
  </sheetData>
  <sortState ref="B5:M87">
    <sortCondition ref="M4:M87"/>
  </sortState>
  <mergeCells count="1">
    <mergeCell ref="M1:R1"/>
  </mergeCells>
  <conditionalFormatting sqref="L32:L87">
    <cfRule type="cellIs" dxfId="20" priority="2" operator="equal">
      <formula>1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topLeftCell="I151" zoomScale="80" zoomScaleNormal="80" workbookViewId="0">
      <selection activeCell="J3" sqref="J3"/>
    </sheetView>
  </sheetViews>
  <sheetFormatPr defaultRowHeight="15" x14ac:dyDescent="0.25"/>
  <cols>
    <col min="5" max="5" width="19.85546875" customWidth="1"/>
    <col min="9" max="9" width="10.85546875" bestFit="1" customWidth="1"/>
    <col min="11" max="11" width="22.42578125" bestFit="1" customWidth="1"/>
    <col min="13" max="13" width="15" bestFit="1" customWidth="1"/>
    <col min="15" max="15" width="14.5703125" bestFit="1" customWidth="1"/>
    <col min="24" max="24" width="20.140625" bestFit="1" customWidth="1"/>
  </cols>
  <sheetData>
    <row r="1" spans="1:18" s="3" customFormat="1" ht="12" x14ac:dyDescent="0.2">
      <c r="B1" s="33" t="s">
        <v>0</v>
      </c>
      <c r="C1" s="33" t="s">
        <v>1</v>
      </c>
      <c r="D1" s="33" t="s">
        <v>557</v>
      </c>
      <c r="E1" s="33" t="s">
        <v>2</v>
      </c>
      <c r="F1" s="33" t="s">
        <v>3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12</v>
      </c>
      <c r="O1" s="34" t="s">
        <v>13</v>
      </c>
    </row>
    <row r="2" spans="1:18" s="3" customFormat="1" ht="12" x14ac:dyDescent="0.2">
      <c r="A2" s="3">
        <v>1</v>
      </c>
      <c r="B2" s="35">
        <v>2012</v>
      </c>
      <c r="C2" s="35">
        <v>2012</v>
      </c>
      <c r="D2" s="36" t="s">
        <v>556</v>
      </c>
      <c r="E2" s="36" t="s">
        <v>524</v>
      </c>
      <c r="F2" s="36" t="s">
        <v>525</v>
      </c>
      <c r="G2" s="36" t="s">
        <v>16</v>
      </c>
      <c r="H2" s="36" t="s">
        <v>526</v>
      </c>
      <c r="I2" s="35">
        <v>2012</v>
      </c>
      <c r="J2" s="36" t="s">
        <v>375</v>
      </c>
      <c r="K2" s="36" t="s">
        <v>376</v>
      </c>
      <c r="L2" s="35">
        <v>7</v>
      </c>
      <c r="M2" s="35">
        <v>23</v>
      </c>
      <c r="N2" s="35">
        <v>0</v>
      </c>
      <c r="O2" s="39">
        <v>41470</v>
      </c>
    </row>
    <row r="3" spans="1:18" s="3" customFormat="1" ht="12" x14ac:dyDescent="0.2">
      <c r="A3" s="3">
        <v>2</v>
      </c>
      <c r="B3" s="35">
        <v>2011</v>
      </c>
      <c r="C3" s="35">
        <v>2010</v>
      </c>
      <c r="D3" s="36" t="s">
        <v>556</v>
      </c>
      <c r="E3" s="36" t="s">
        <v>265</v>
      </c>
      <c r="F3" s="36" t="s">
        <v>266</v>
      </c>
      <c r="G3" s="36" t="s">
        <v>16</v>
      </c>
      <c r="H3" s="36" t="s">
        <v>267</v>
      </c>
      <c r="I3" s="35">
        <v>2011</v>
      </c>
      <c r="J3" s="36" t="s">
        <v>375</v>
      </c>
      <c r="K3" s="36" t="s">
        <v>376</v>
      </c>
      <c r="L3" s="35">
        <v>7</v>
      </c>
      <c r="M3" s="35">
        <v>21</v>
      </c>
      <c r="N3" s="35">
        <v>0</v>
      </c>
      <c r="O3" s="39">
        <v>41624</v>
      </c>
    </row>
    <row r="4" spans="1:18" s="3" customFormat="1" ht="12" x14ac:dyDescent="0.2">
      <c r="A4" s="3">
        <v>3</v>
      </c>
      <c r="B4" s="35">
        <v>2013</v>
      </c>
      <c r="C4" s="35">
        <v>2013</v>
      </c>
      <c r="D4" s="36" t="s">
        <v>556</v>
      </c>
      <c r="E4" s="36" t="s">
        <v>263</v>
      </c>
      <c r="F4" s="36" t="s">
        <v>82</v>
      </c>
      <c r="G4" s="36" t="s">
        <v>16</v>
      </c>
      <c r="H4" s="36" t="s">
        <v>264</v>
      </c>
      <c r="I4" s="35">
        <v>2013</v>
      </c>
      <c r="J4" s="36" t="s">
        <v>375</v>
      </c>
      <c r="K4" s="36" t="s">
        <v>376</v>
      </c>
      <c r="L4" s="35">
        <v>7</v>
      </c>
      <c r="M4" s="35">
        <v>23</v>
      </c>
      <c r="N4" s="35">
        <v>0</v>
      </c>
      <c r="O4" s="39">
        <v>41894</v>
      </c>
    </row>
    <row r="5" spans="1:18" s="3" customFormat="1" ht="12" x14ac:dyDescent="0.2">
      <c r="A5" s="3">
        <v>4</v>
      </c>
      <c r="B5" s="35">
        <v>2013</v>
      </c>
      <c r="C5" s="35">
        <v>2013</v>
      </c>
      <c r="D5" s="36" t="s">
        <v>556</v>
      </c>
      <c r="E5" s="36" t="s">
        <v>260</v>
      </c>
      <c r="F5" s="36" t="s">
        <v>261</v>
      </c>
      <c r="G5" s="36" t="s">
        <v>16</v>
      </c>
      <c r="H5" s="36" t="s">
        <v>262</v>
      </c>
      <c r="I5" s="35">
        <v>2013</v>
      </c>
      <c r="J5" s="36" t="s">
        <v>375</v>
      </c>
      <c r="K5" s="36" t="s">
        <v>376</v>
      </c>
      <c r="L5" s="35">
        <v>7</v>
      </c>
      <c r="M5" s="35">
        <v>23</v>
      </c>
      <c r="N5" s="35">
        <v>0</v>
      </c>
      <c r="O5" s="39">
        <v>42355</v>
      </c>
    </row>
    <row r="6" spans="1:18" s="3" customFormat="1" ht="12" x14ac:dyDescent="0.2">
      <c r="A6" s="3">
        <v>5</v>
      </c>
      <c r="B6" s="35">
        <v>2015</v>
      </c>
      <c r="C6" s="35">
        <v>2015</v>
      </c>
      <c r="D6" s="36" t="s">
        <v>556</v>
      </c>
      <c r="E6" s="36" t="s">
        <v>257</v>
      </c>
      <c r="F6" s="36" t="s">
        <v>258</v>
      </c>
      <c r="G6" s="36" t="s">
        <v>16</v>
      </c>
      <c r="H6" s="36" t="s">
        <v>259</v>
      </c>
      <c r="I6" s="35">
        <v>2015</v>
      </c>
      <c r="J6" s="36" t="s">
        <v>375</v>
      </c>
      <c r="K6" s="36" t="s">
        <v>376</v>
      </c>
      <c r="L6" s="35">
        <v>7</v>
      </c>
      <c r="M6" s="35">
        <v>24</v>
      </c>
      <c r="N6" s="35">
        <v>0</v>
      </c>
      <c r="O6" s="39">
        <v>42544</v>
      </c>
    </row>
    <row r="7" spans="1:18" s="3" customFormat="1" ht="14.25" x14ac:dyDescent="0.2">
      <c r="A7" s="3">
        <v>6</v>
      </c>
      <c r="B7" s="35">
        <v>2019</v>
      </c>
      <c r="C7" s="35">
        <v>2015</v>
      </c>
      <c r="D7" s="36" t="s">
        <v>556</v>
      </c>
      <c r="E7" s="36" t="s">
        <v>57</v>
      </c>
      <c r="F7" s="36" t="s">
        <v>361</v>
      </c>
      <c r="G7" s="36" t="s">
        <v>16</v>
      </c>
      <c r="H7" s="36" t="s">
        <v>362</v>
      </c>
      <c r="I7" s="35">
        <v>2015</v>
      </c>
      <c r="J7" s="36" t="s">
        <v>375</v>
      </c>
      <c r="K7" s="36" t="s">
        <v>376</v>
      </c>
      <c r="L7" s="35">
        <v>7</v>
      </c>
      <c r="M7" s="35">
        <v>23</v>
      </c>
      <c r="N7" s="35">
        <v>0</v>
      </c>
      <c r="O7" s="39">
        <v>42571</v>
      </c>
      <c r="Q7" s="30">
        <v>18</v>
      </c>
      <c r="R7" s="30">
        <f>COUNTIF($M$2:$M$95,18)</f>
        <v>0</v>
      </c>
    </row>
    <row r="8" spans="1:18" s="3" customFormat="1" ht="14.25" x14ac:dyDescent="0.2">
      <c r="A8" s="3">
        <v>7</v>
      </c>
      <c r="B8" s="35">
        <v>2015</v>
      </c>
      <c r="C8" s="35">
        <v>2014</v>
      </c>
      <c r="D8" s="36" t="s">
        <v>556</v>
      </c>
      <c r="E8" s="36" t="s">
        <v>69</v>
      </c>
      <c r="F8" s="36" t="s">
        <v>266</v>
      </c>
      <c r="G8" s="36" t="s">
        <v>16</v>
      </c>
      <c r="H8" s="36" t="s">
        <v>426</v>
      </c>
      <c r="I8" s="35">
        <v>2015</v>
      </c>
      <c r="J8" s="36" t="s">
        <v>375</v>
      </c>
      <c r="K8" s="36" t="s">
        <v>376</v>
      </c>
      <c r="L8" s="35">
        <v>7</v>
      </c>
      <c r="M8" s="35">
        <v>22</v>
      </c>
      <c r="N8" s="35">
        <v>0</v>
      </c>
      <c r="O8" s="39">
        <v>42571</v>
      </c>
      <c r="Q8" s="30">
        <v>19</v>
      </c>
      <c r="R8" s="30">
        <f>COUNTIF($M$2:$M$95,19)</f>
        <v>2</v>
      </c>
    </row>
    <row r="9" spans="1:18" s="3" customFormat="1" ht="14.25" x14ac:dyDescent="0.2">
      <c r="A9" s="3">
        <v>8</v>
      </c>
      <c r="B9" s="35">
        <v>2013</v>
      </c>
      <c r="C9" s="35">
        <v>2013</v>
      </c>
      <c r="D9" s="36" t="s">
        <v>556</v>
      </c>
      <c r="E9" s="36" t="s">
        <v>427</v>
      </c>
      <c r="F9" s="36" t="s">
        <v>52</v>
      </c>
      <c r="G9" s="36" t="s">
        <v>22</v>
      </c>
      <c r="H9" s="36" t="s">
        <v>428</v>
      </c>
      <c r="I9" s="35">
        <v>2013</v>
      </c>
      <c r="J9" s="36" t="s">
        <v>375</v>
      </c>
      <c r="K9" s="36" t="s">
        <v>376</v>
      </c>
      <c r="L9" s="35">
        <v>7</v>
      </c>
      <c r="M9" s="35">
        <v>22</v>
      </c>
      <c r="N9" s="35">
        <v>0</v>
      </c>
      <c r="O9" s="39">
        <v>42633</v>
      </c>
      <c r="Q9" s="30">
        <v>20</v>
      </c>
      <c r="R9" s="30">
        <f>COUNTIF($M$2:$M$95,20)</f>
        <v>2</v>
      </c>
    </row>
    <row r="10" spans="1:18" s="3" customFormat="1" ht="14.25" x14ac:dyDescent="0.2">
      <c r="A10" s="3">
        <v>9</v>
      </c>
      <c r="B10" s="35">
        <v>2016</v>
      </c>
      <c r="C10" s="35">
        <v>2016</v>
      </c>
      <c r="D10" s="36" t="s">
        <v>556</v>
      </c>
      <c r="E10" s="36" t="s">
        <v>239</v>
      </c>
      <c r="F10" s="36" t="s">
        <v>240</v>
      </c>
      <c r="G10" s="36" t="s">
        <v>16</v>
      </c>
      <c r="H10" s="36" t="s">
        <v>241</v>
      </c>
      <c r="I10" s="35">
        <v>2016</v>
      </c>
      <c r="J10" s="36" t="s">
        <v>375</v>
      </c>
      <c r="K10" s="36" t="s">
        <v>376</v>
      </c>
      <c r="L10" s="35">
        <v>7</v>
      </c>
      <c r="M10" s="35">
        <v>21</v>
      </c>
      <c r="N10" s="35">
        <v>0</v>
      </c>
      <c r="O10" s="39">
        <v>42905</v>
      </c>
      <c r="Q10" s="30">
        <v>21</v>
      </c>
      <c r="R10" s="30">
        <f>COUNTIF($M$2:$M$95,21)</f>
        <v>3</v>
      </c>
    </row>
    <row r="11" spans="1:18" s="3" customFormat="1" ht="14.25" x14ac:dyDescent="0.2">
      <c r="A11" s="3">
        <v>10</v>
      </c>
      <c r="B11" s="35">
        <v>2016</v>
      </c>
      <c r="C11" s="35">
        <v>2016</v>
      </c>
      <c r="D11" s="36" t="s">
        <v>556</v>
      </c>
      <c r="E11" s="36" t="s">
        <v>242</v>
      </c>
      <c r="F11" s="36" t="s">
        <v>243</v>
      </c>
      <c r="G11" s="36" t="s">
        <v>22</v>
      </c>
      <c r="H11" s="36" t="s">
        <v>244</v>
      </c>
      <c r="I11" s="35">
        <v>2016</v>
      </c>
      <c r="J11" s="36" t="s">
        <v>375</v>
      </c>
      <c r="K11" s="36" t="s">
        <v>376</v>
      </c>
      <c r="L11" s="35">
        <v>7</v>
      </c>
      <c r="M11" s="35">
        <v>26</v>
      </c>
      <c r="N11" s="35">
        <v>0</v>
      </c>
      <c r="O11" s="39">
        <v>42905</v>
      </c>
      <c r="Q11" s="30">
        <v>22</v>
      </c>
      <c r="R11" s="30">
        <f>COUNTIF($M$2:$M$95,22)</f>
        <v>5</v>
      </c>
    </row>
    <row r="12" spans="1:18" s="3" customFormat="1" ht="14.25" x14ac:dyDescent="0.2">
      <c r="A12" s="3">
        <v>11</v>
      </c>
      <c r="B12" s="35">
        <v>2016</v>
      </c>
      <c r="C12" s="35">
        <v>2016</v>
      </c>
      <c r="D12" s="36" t="s">
        <v>556</v>
      </c>
      <c r="E12" s="36" t="s">
        <v>254</v>
      </c>
      <c r="F12" s="36" t="s">
        <v>255</v>
      </c>
      <c r="G12" s="36" t="s">
        <v>22</v>
      </c>
      <c r="H12" s="36" t="s">
        <v>256</v>
      </c>
      <c r="I12" s="35">
        <v>2016</v>
      </c>
      <c r="J12" s="36" t="s">
        <v>375</v>
      </c>
      <c r="K12" s="36" t="s">
        <v>376</v>
      </c>
      <c r="L12" s="35">
        <v>7</v>
      </c>
      <c r="M12" s="35">
        <v>26</v>
      </c>
      <c r="N12" s="35">
        <v>0</v>
      </c>
      <c r="O12" s="39">
        <v>42905</v>
      </c>
      <c r="Q12" s="30">
        <v>23</v>
      </c>
      <c r="R12" s="30">
        <f>COUNTIF($M$2:$M$95,23)</f>
        <v>10</v>
      </c>
    </row>
    <row r="13" spans="1:18" s="3" customFormat="1" ht="14.25" x14ac:dyDescent="0.2">
      <c r="A13" s="3">
        <v>12</v>
      </c>
      <c r="B13" s="35">
        <v>2016</v>
      </c>
      <c r="C13" s="35">
        <v>2016</v>
      </c>
      <c r="D13" s="36" t="s">
        <v>556</v>
      </c>
      <c r="E13" s="36" t="s">
        <v>424</v>
      </c>
      <c r="F13" s="36" t="s">
        <v>67</v>
      </c>
      <c r="G13" s="36" t="s">
        <v>16</v>
      </c>
      <c r="H13" s="36" t="s">
        <v>425</v>
      </c>
      <c r="I13" s="35">
        <v>2016</v>
      </c>
      <c r="J13" s="36" t="s">
        <v>375</v>
      </c>
      <c r="K13" s="36" t="s">
        <v>376</v>
      </c>
      <c r="L13" s="35">
        <v>7</v>
      </c>
      <c r="M13" s="35">
        <v>22</v>
      </c>
      <c r="N13" s="35">
        <v>0</v>
      </c>
      <c r="O13" s="39">
        <v>42919</v>
      </c>
      <c r="Q13" s="30">
        <v>24</v>
      </c>
      <c r="R13" s="30">
        <f>COUNTIF($M$2:$M$95,24)</f>
        <v>16</v>
      </c>
    </row>
    <row r="14" spans="1:18" s="3" customFormat="1" ht="14.25" x14ac:dyDescent="0.2">
      <c r="A14" s="3">
        <v>13</v>
      </c>
      <c r="B14" s="35">
        <v>2016</v>
      </c>
      <c r="C14" s="35">
        <v>2016</v>
      </c>
      <c r="D14" s="36" t="s">
        <v>556</v>
      </c>
      <c r="E14" s="36" t="s">
        <v>245</v>
      </c>
      <c r="F14" s="36" t="s">
        <v>246</v>
      </c>
      <c r="G14" s="36" t="s">
        <v>22</v>
      </c>
      <c r="H14" s="36" t="s">
        <v>247</v>
      </c>
      <c r="I14" s="35">
        <v>2016</v>
      </c>
      <c r="J14" s="36" t="s">
        <v>375</v>
      </c>
      <c r="K14" s="36" t="s">
        <v>376</v>
      </c>
      <c r="L14" s="35">
        <v>7</v>
      </c>
      <c r="M14" s="35">
        <v>25</v>
      </c>
      <c r="N14" s="35">
        <v>0</v>
      </c>
      <c r="O14" s="39">
        <v>42936</v>
      </c>
      <c r="Q14" s="30">
        <v>25</v>
      </c>
      <c r="R14" s="30">
        <f>COUNTIF($M$2:$M$95,25)</f>
        <v>11</v>
      </c>
    </row>
    <row r="15" spans="1:18" s="3" customFormat="1" ht="14.25" x14ac:dyDescent="0.2">
      <c r="A15" s="3">
        <v>14</v>
      </c>
      <c r="B15" s="35">
        <v>2016</v>
      </c>
      <c r="C15" s="35">
        <v>2015</v>
      </c>
      <c r="D15" s="36" t="s">
        <v>556</v>
      </c>
      <c r="E15" s="36" t="s">
        <v>251</v>
      </c>
      <c r="F15" s="36" t="s">
        <v>252</v>
      </c>
      <c r="G15" s="36" t="s">
        <v>22</v>
      </c>
      <c r="H15" s="36" t="s">
        <v>253</v>
      </c>
      <c r="I15" s="35">
        <v>2016</v>
      </c>
      <c r="J15" s="36" t="s">
        <v>375</v>
      </c>
      <c r="K15" s="36" t="s">
        <v>376</v>
      </c>
      <c r="L15" s="35">
        <v>7</v>
      </c>
      <c r="M15" s="35">
        <v>23</v>
      </c>
      <c r="N15" s="35">
        <v>0</v>
      </c>
      <c r="O15" s="39">
        <v>42936</v>
      </c>
      <c r="Q15" s="30">
        <v>26</v>
      </c>
      <c r="R15" s="30">
        <f>COUNTIF($M$2:$M$95,26)</f>
        <v>17</v>
      </c>
    </row>
    <row r="16" spans="1:18" s="3" customFormat="1" ht="14.25" x14ac:dyDescent="0.2">
      <c r="A16" s="3">
        <v>15</v>
      </c>
      <c r="B16" s="35">
        <v>2014</v>
      </c>
      <c r="C16" s="35">
        <v>2009</v>
      </c>
      <c r="D16" s="36" t="s">
        <v>556</v>
      </c>
      <c r="E16" s="36" t="s">
        <v>541</v>
      </c>
      <c r="F16" s="36" t="s">
        <v>542</v>
      </c>
      <c r="G16" s="36" t="s">
        <v>22</v>
      </c>
      <c r="H16" s="36" t="s">
        <v>543</v>
      </c>
      <c r="I16" s="35">
        <v>2014</v>
      </c>
      <c r="J16" s="36" t="s">
        <v>375</v>
      </c>
      <c r="K16" s="36" t="s">
        <v>376</v>
      </c>
      <c r="L16" s="35">
        <v>7</v>
      </c>
      <c r="M16" s="35">
        <v>19</v>
      </c>
      <c r="N16" s="35">
        <v>0</v>
      </c>
      <c r="O16" s="39">
        <v>43088</v>
      </c>
      <c r="Q16" s="30">
        <v>27</v>
      </c>
      <c r="R16" s="30">
        <f>COUNTIF($M$2:$M$95,27)</f>
        <v>8</v>
      </c>
    </row>
    <row r="17" spans="1:18" s="3" customFormat="1" ht="14.25" x14ac:dyDescent="0.2">
      <c r="A17" s="3">
        <v>16</v>
      </c>
      <c r="B17" s="35">
        <v>2017</v>
      </c>
      <c r="C17" s="35">
        <v>2017</v>
      </c>
      <c r="D17" s="36" t="s">
        <v>556</v>
      </c>
      <c r="E17" s="36" t="s">
        <v>189</v>
      </c>
      <c r="F17" s="36" t="s">
        <v>52</v>
      </c>
      <c r="G17" s="36" t="s">
        <v>22</v>
      </c>
      <c r="H17" s="36" t="s">
        <v>190</v>
      </c>
      <c r="I17" s="35">
        <v>2017</v>
      </c>
      <c r="J17" s="36" t="s">
        <v>375</v>
      </c>
      <c r="K17" s="36" t="s">
        <v>376</v>
      </c>
      <c r="L17" s="35">
        <v>7</v>
      </c>
      <c r="M17" s="35">
        <v>27</v>
      </c>
      <c r="N17" s="35">
        <v>0</v>
      </c>
      <c r="O17" s="39">
        <v>43270</v>
      </c>
      <c r="Q17" s="30">
        <v>28</v>
      </c>
      <c r="R17" s="30">
        <f>COUNTIF($M$2:$M$95,28)</f>
        <v>13</v>
      </c>
    </row>
    <row r="18" spans="1:18" s="3" customFormat="1" ht="14.25" x14ac:dyDescent="0.2">
      <c r="A18" s="3">
        <v>17</v>
      </c>
      <c r="B18" s="35">
        <v>2017</v>
      </c>
      <c r="C18" s="35">
        <v>2017</v>
      </c>
      <c r="D18" s="36" t="s">
        <v>556</v>
      </c>
      <c r="E18" s="36" t="s">
        <v>205</v>
      </c>
      <c r="F18" s="36" t="s">
        <v>206</v>
      </c>
      <c r="G18" s="36" t="s">
        <v>22</v>
      </c>
      <c r="H18" s="36" t="s">
        <v>207</v>
      </c>
      <c r="I18" s="35">
        <v>2017</v>
      </c>
      <c r="J18" s="36" t="s">
        <v>375</v>
      </c>
      <c r="K18" s="36" t="s">
        <v>376</v>
      </c>
      <c r="L18" s="35">
        <v>7</v>
      </c>
      <c r="M18" s="35">
        <v>25</v>
      </c>
      <c r="N18" s="35">
        <v>0</v>
      </c>
      <c r="O18" s="39">
        <v>43270</v>
      </c>
      <c r="Q18" s="30">
        <v>29</v>
      </c>
      <c r="R18" s="30">
        <f>COUNTIF($M$2:$M$95,29)</f>
        <v>4</v>
      </c>
    </row>
    <row r="19" spans="1:18" s="3" customFormat="1" ht="14.25" x14ac:dyDescent="0.2">
      <c r="A19" s="3">
        <v>18</v>
      </c>
      <c r="B19" s="35">
        <v>2017</v>
      </c>
      <c r="C19" s="35">
        <v>2016</v>
      </c>
      <c r="D19" s="36" t="s">
        <v>556</v>
      </c>
      <c r="E19" s="36" t="s">
        <v>214</v>
      </c>
      <c r="F19" s="36" t="s">
        <v>142</v>
      </c>
      <c r="G19" s="36" t="s">
        <v>22</v>
      </c>
      <c r="H19" s="36" t="s">
        <v>215</v>
      </c>
      <c r="I19" s="35">
        <v>2017</v>
      </c>
      <c r="J19" s="36" t="s">
        <v>375</v>
      </c>
      <c r="K19" s="36" t="s">
        <v>376</v>
      </c>
      <c r="L19" s="35">
        <v>7</v>
      </c>
      <c r="M19" s="35">
        <v>29</v>
      </c>
      <c r="N19" s="35">
        <v>0</v>
      </c>
      <c r="O19" s="39">
        <v>43270</v>
      </c>
      <c r="Q19" s="30">
        <v>30</v>
      </c>
      <c r="R19" s="30">
        <f>COUNTIF($M$2:$M$95,30)</f>
        <v>3</v>
      </c>
    </row>
    <row r="20" spans="1:18" s="3" customFormat="1" ht="14.25" x14ac:dyDescent="0.2">
      <c r="A20" s="3">
        <v>19</v>
      </c>
      <c r="B20" s="35">
        <v>2017</v>
      </c>
      <c r="C20" s="35">
        <v>2016</v>
      </c>
      <c r="D20" s="36" t="s">
        <v>556</v>
      </c>
      <c r="E20" s="36" t="s">
        <v>232</v>
      </c>
      <c r="F20" s="36" t="s">
        <v>233</v>
      </c>
      <c r="G20" s="36" t="s">
        <v>16</v>
      </c>
      <c r="H20" s="36" t="s">
        <v>234</v>
      </c>
      <c r="I20" s="35">
        <v>2017</v>
      </c>
      <c r="J20" s="36" t="s">
        <v>375</v>
      </c>
      <c r="K20" s="36" t="s">
        <v>376</v>
      </c>
      <c r="L20" s="35">
        <v>7</v>
      </c>
      <c r="M20" s="35">
        <v>26</v>
      </c>
      <c r="N20" s="35">
        <v>0</v>
      </c>
      <c r="O20" s="39">
        <v>43270</v>
      </c>
      <c r="Q20" s="30" t="s">
        <v>363</v>
      </c>
      <c r="R20" s="30">
        <f>COUNTIF($M$2:$M$95,31)</f>
        <v>0</v>
      </c>
    </row>
    <row r="21" spans="1:18" s="3" customFormat="1" ht="12" x14ac:dyDescent="0.2">
      <c r="A21" s="3">
        <v>20</v>
      </c>
      <c r="B21" s="35">
        <v>2017</v>
      </c>
      <c r="C21" s="35">
        <v>2017</v>
      </c>
      <c r="D21" s="36" t="s">
        <v>556</v>
      </c>
      <c r="E21" s="36" t="s">
        <v>186</v>
      </c>
      <c r="F21" s="36" t="s">
        <v>187</v>
      </c>
      <c r="G21" s="36" t="s">
        <v>16</v>
      </c>
      <c r="H21" s="36" t="s">
        <v>188</v>
      </c>
      <c r="I21" s="35">
        <v>2017</v>
      </c>
      <c r="J21" s="36" t="s">
        <v>375</v>
      </c>
      <c r="K21" s="36" t="s">
        <v>376</v>
      </c>
      <c r="L21" s="35">
        <v>7</v>
      </c>
      <c r="M21" s="35">
        <v>24</v>
      </c>
      <c r="N21" s="35">
        <v>0</v>
      </c>
      <c r="O21" s="39">
        <v>43283</v>
      </c>
    </row>
    <row r="22" spans="1:18" s="3" customFormat="1" ht="12" x14ac:dyDescent="0.2">
      <c r="A22" s="3">
        <v>21</v>
      </c>
      <c r="B22" s="35">
        <v>2017</v>
      </c>
      <c r="C22" s="35">
        <v>2017</v>
      </c>
      <c r="D22" s="36" t="s">
        <v>556</v>
      </c>
      <c r="E22" s="36" t="s">
        <v>208</v>
      </c>
      <c r="F22" s="36" t="s">
        <v>209</v>
      </c>
      <c r="G22" s="36" t="s">
        <v>22</v>
      </c>
      <c r="H22" s="36" t="s">
        <v>210</v>
      </c>
      <c r="I22" s="35">
        <v>2017</v>
      </c>
      <c r="J22" s="36" t="s">
        <v>375</v>
      </c>
      <c r="K22" s="36" t="s">
        <v>376</v>
      </c>
      <c r="L22" s="35">
        <v>7</v>
      </c>
      <c r="M22" s="35">
        <v>30</v>
      </c>
      <c r="N22" s="35">
        <v>0</v>
      </c>
      <c r="O22" s="39">
        <v>43283</v>
      </c>
    </row>
    <row r="23" spans="1:18" s="3" customFormat="1" ht="12" x14ac:dyDescent="0.2">
      <c r="A23" s="3">
        <v>22</v>
      </c>
      <c r="B23" s="35">
        <v>2017</v>
      </c>
      <c r="C23" s="35">
        <v>2017</v>
      </c>
      <c r="D23" s="36" t="s">
        <v>556</v>
      </c>
      <c r="E23" s="36" t="s">
        <v>191</v>
      </c>
      <c r="F23" s="36" t="s">
        <v>192</v>
      </c>
      <c r="G23" s="36" t="s">
        <v>22</v>
      </c>
      <c r="H23" s="36" t="s">
        <v>193</v>
      </c>
      <c r="I23" s="35">
        <v>2017</v>
      </c>
      <c r="J23" s="36" t="s">
        <v>375</v>
      </c>
      <c r="K23" s="36" t="s">
        <v>376</v>
      </c>
      <c r="L23" s="35">
        <v>7</v>
      </c>
      <c r="M23" s="35">
        <v>24</v>
      </c>
      <c r="N23" s="35">
        <v>0</v>
      </c>
      <c r="O23" s="39">
        <v>43300</v>
      </c>
    </row>
    <row r="24" spans="1:18" s="3" customFormat="1" ht="12" x14ac:dyDescent="0.2">
      <c r="A24" s="3">
        <v>23</v>
      </c>
      <c r="B24" s="35">
        <v>2017</v>
      </c>
      <c r="C24" s="35">
        <v>2017</v>
      </c>
      <c r="D24" s="36" t="s">
        <v>556</v>
      </c>
      <c r="E24" s="36" t="s">
        <v>194</v>
      </c>
      <c r="F24" s="36" t="s">
        <v>195</v>
      </c>
      <c r="G24" s="36" t="s">
        <v>22</v>
      </c>
      <c r="H24" s="36" t="s">
        <v>196</v>
      </c>
      <c r="I24" s="35">
        <v>2017</v>
      </c>
      <c r="J24" s="36" t="s">
        <v>375</v>
      </c>
      <c r="K24" s="36" t="s">
        <v>376</v>
      </c>
      <c r="L24" s="35">
        <v>7</v>
      </c>
      <c r="M24" s="35">
        <v>23</v>
      </c>
      <c r="N24" s="35">
        <v>0</v>
      </c>
      <c r="O24" s="39">
        <v>43300</v>
      </c>
    </row>
    <row r="25" spans="1:18" s="3" customFormat="1" ht="12" x14ac:dyDescent="0.2">
      <c r="A25" s="3">
        <v>24</v>
      </c>
      <c r="B25" s="35">
        <v>2017</v>
      </c>
      <c r="C25" s="35">
        <v>2017</v>
      </c>
      <c r="D25" s="36" t="s">
        <v>556</v>
      </c>
      <c r="E25" s="36" t="s">
        <v>197</v>
      </c>
      <c r="F25" s="36" t="s">
        <v>198</v>
      </c>
      <c r="G25" s="36" t="s">
        <v>16</v>
      </c>
      <c r="H25" s="36" t="s">
        <v>199</v>
      </c>
      <c r="I25" s="35">
        <v>2017</v>
      </c>
      <c r="J25" s="36" t="s">
        <v>375</v>
      </c>
      <c r="K25" s="36" t="s">
        <v>376</v>
      </c>
      <c r="L25" s="35">
        <v>7</v>
      </c>
      <c r="M25" s="35">
        <v>20</v>
      </c>
      <c r="N25" s="35">
        <v>0</v>
      </c>
      <c r="O25" s="39">
        <v>43300</v>
      </c>
    </row>
    <row r="26" spans="1:18" s="3" customFormat="1" ht="12" x14ac:dyDescent="0.2">
      <c r="A26" s="3">
        <v>25</v>
      </c>
      <c r="B26" s="35">
        <v>2017</v>
      </c>
      <c r="C26" s="35">
        <v>2017</v>
      </c>
      <c r="D26" s="36" t="s">
        <v>556</v>
      </c>
      <c r="E26" s="36" t="s">
        <v>200</v>
      </c>
      <c r="F26" s="36" t="s">
        <v>201</v>
      </c>
      <c r="G26" s="36" t="s">
        <v>16</v>
      </c>
      <c r="H26" s="36" t="s">
        <v>202</v>
      </c>
      <c r="I26" s="35">
        <v>2017</v>
      </c>
      <c r="J26" s="36" t="s">
        <v>375</v>
      </c>
      <c r="K26" s="36" t="s">
        <v>376</v>
      </c>
      <c r="L26" s="35">
        <v>7</v>
      </c>
      <c r="M26" s="35">
        <v>22</v>
      </c>
      <c r="N26" s="35">
        <v>0</v>
      </c>
      <c r="O26" s="39">
        <v>43300</v>
      </c>
    </row>
    <row r="27" spans="1:18" s="3" customFormat="1" ht="12" x14ac:dyDescent="0.2">
      <c r="A27" s="3">
        <v>26</v>
      </c>
      <c r="B27" s="35">
        <v>2017</v>
      </c>
      <c r="C27" s="35">
        <v>2016</v>
      </c>
      <c r="D27" s="36" t="s">
        <v>556</v>
      </c>
      <c r="E27" s="36" t="s">
        <v>211</v>
      </c>
      <c r="F27" s="36" t="s">
        <v>212</v>
      </c>
      <c r="G27" s="36" t="s">
        <v>22</v>
      </c>
      <c r="H27" s="36" t="s">
        <v>213</v>
      </c>
      <c r="I27" s="35">
        <v>2017</v>
      </c>
      <c r="J27" s="36" t="s">
        <v>375</v>
      </c>
      <c r="K27" s="36" t="s">
        <v>376</v>
      </c>
      <c r="L27" s="35">
        <v>7</v>
      </c>
      <c r="M27" s="35">
        <v>24</v>
      </c>
      <c r="N27" s="35">
        <v>0</v>
      </c>
      <c r="O27" s="39">
        <v>43300</v>
      </c>
    </row>
    <row r="28" spans="1:18" s="3" customFormat="1" ht="12" x14ac:dyDescent="0.2">
      <c r="A28" s="3">
        <v>27</v>
      </c>
      <c r="B28" s="35">
        <v>2017</v>
      </c>
      <c r="C28" s="35">
        <v>2017</v>
      </c>
      <c r="D28" s="36" t="s">
        <v>556</v>
      </c>
      <c r="E28" s="36" t="s">
        <v>216</v>
      </c>
      <c r="F28" s="36" t="s">
        <v>217</v>
      </c>
      <c r="G28" s="36" t="s">
        <v>22</v>
      </c>
      <c r="H28" s="36" t="s">
        <v>218</v>
      </c>
      <c r="I28" s="35">
        <v>2017</v>
      </c>
      <c r="J28" s="36" t="s">
        <v>375</v>
      </c>
      <c r="K28" s="36" t="s">
        <v>376</v>
      </c>
      <c r="L28" s="35">
        <v>7</v>
      </c>
      <c r="M28" s="35">
        <v>25</v>
      </c>
      <c r="N28" s="35">
        <v>0</v>
      </c>
      <c r="O28" s="39">
        <v>43300</v>
      </c>
    </row>
    <row r="29" spans="1:18" s="3" customFormat="1" ht="12" x14ac:dyDescent="0.2">
      <c r="A29" s="3">
        <v>28</v>
      </c>
      <c r="B29" s="35">
        <v>2017</v>
      </c>
      <c r="C29" s="35">
        <v>2016</v>
      </c>
      <c r="D29" s="36" t="s">
        <v>556</v>
      </c>
      <c r="E29" s="36" t="s">
        <v>219</v>
      </c>
      <c r="F29" s="36" t="s">
        <v>52</v>
      </c>
      <c r="G29" s="36" t="s">
        <v>22</v>
      </c>
      <c r="H29" s="36" t="s">
        <v>220</v>
      </c>
      <c r="I29" s="35">
        <v>2017</v>
      </c>
      <c r="J29" s="36" t="s">
        <v>375</v>
      </c>
      <c r="K29" s="36" t="s">
        <v>376</v>
      </c>
      <c r="L29" s="35">
        <v>7</v>
      </c>
      <c r="M29" s="35">
        <v>25</v>
      </c>
      <c r="N29" s="35">
        <v>0</v>
      </c>
      <c r="O29" s="39">
        <v>43300</v>
      </c>
    </row>
    <row r="30" spans="1:18" s="3" customFormat="1" ht="12" x14ac:dyDescent="0.2">
      <c r="A30" s="3">
        <v>29</v>
      </c>
      <c r="B30" s="35">
        <v>2017</v>
      </c>
      <c r="C30" s="35">
        <v>2017</v>
      </c>
      <c r="D30" s="36" t="s">
        <v>556</v>
      </c>
      <c r="E30" s="36" t="s">
        <v>221</v>
      </c>
      <c r="F30" s="36" t="s">
        <v>222</v>
      </c>
      <c r="G30" s="36" t="s">
        <v>22</v>
      </c>
      <c r="H30" s="36" t="s">
        <v>223</v>
      </c>
      <c r="I30" s="35">
        <v>2017</v>
      </c>
      <c r="J30" s="36" t="s">
        <v>375</v>
      </c>
      <c r="K30" s="36" t="s">
        <v>376</v>
      </c>
      <c r="L30" s="35">
        <v>7</v>
      </c>
      <c r="M30" s="35">
        <v>24</v>
      </c>
      <c r="N30" s="35">
        <v>0</v>
      </c>
      <c r="O30" s="39">
        <v>43300</v>
      </c>
    </row>
    <row r="31" spans="1:18" s="3" customFormat="1" ht="12" x14ac:dyDescent="0.2">
      <c r="A31" s="3">
        <v>30</v>
      </c>
      <c r="B31" s="35">
        <v>2017</v>
      </c>
      <c r="C31" s="35">
        <v>2017</v>
      </c>
      <c r="D31" s="36" t="s">
        <v>556</v>
      </c>
      <c r="E31" s="36" t="s">
        <v>224</v>
      </c>
      <c r="F31" s="36" t="s">
        <v>40</v>
      </c>
      <c r="G31" s="36" t="s">
        <v>22</v>
      </c>
      <c r="H31" s="36" t="s">
        <v>225</v>
      </c>
      <c r="I31" s="35">
        <v>2017</v>
      </c>
      <c r="J31" s="36" t="s">
        <v>375</v>
      </c>
      <c r="K31" s="36" t="s">
        <v>376</v>
      </c>
      <c r="L31" s="35">
        <v>7</v>
      </c>
      <c r="M31" s="35">
        <v>22</v>
      </c>
      <c r="N31" s="35">
        <v>0</v>
      </c>
      <c r="O31" s="39">
        <v>43300</v>
      </c>
    </row>
    <row r="32" spans="1:18" s="3" customFormat="1" ht="12" x14ac:dyDescent="0.2">
      <c r="A32" s="3">
        <v>31</v>
      </c>
      <c r="B32" s="35">
        <v>2017</v>
      </c>
      <c r="C32" s="35">
        <v>2016</v>
      </c>
      <c r="D32" s="36" t="s">
        <v>556</v>
      </c>
      <c r="E32" s="36" t="s">
        <v>226</v>
      </c>
      <c r="F32" s="36" t="s">
        <v>227</v>
      </c>
      <c r="G32" s="36" t="s">
        <v>22</v>
      </c>
      <c r="H32" s="36" t="s">
        <v>228</v>
      </c>
      <c r="I32" s="35">
        <v>2017</v>
      </c>
      <c r="J32" s="36" t="s">
        <v>375</v>
      </c>
      <c r="K32" s="36" t="s">
        <v>376</v>
      </c>
      <c r="L32" s="35">
        <v>7</v>
      </c>
      <c r="M32" s="35">
        <v>24</v>
      </c>
      <c r="N32" s="35">
        <v>0</v>
      </c>
      <c r="O32" s="39">
        <v>43300</v>
      </c>
    </row>
    <row r="33" spans="1:15" s="3" customFormat="1" ht="12" x14ac:dyDescent="0.2">
      <c r="A33" s="3">
        <v>32</v>
      </c>
      <c r="B33" s="35">
        <v>2017</v>
      </c>
      <c r="C33" s="35">
        <v>2017</v>
      </c>
      <c r="D33" s="36" t="s">
        <v>556</v>
      </c>
      <c r="E33" s="36" t="s">
        <v>229</v>
      </c>
      <c r="F33" s="36" t="s">
        <v>230</v>
      </c>
      <c r="G33" s="36" t="s">
        <v>22</v>
      </c>
      <c r="H33" s="36" t="s">
        <v>231</v>
      </c>
      <c r="I33" s="35">
        <v>2017</v>
      </c>
      <c r="J33" s="36" t="s">
        <v>375</v>
      </c>
      <c r="K33" s="36" t="s">
        <v>376</v>
      </c>
      <c r="L33" s="35">
        <v>7</v>
      </c>
      <c r="M33" s="35">
        <v>24</v>
      </c>
      <c r="N33" s="35">
        <v>0</v>
      </c>
      <c r="O33" s="39">
        <v>43300</v>
      </c>
    </row>
    <row r="34" spans="1:15" s="3" customFormat="1" ht="12" x14ac:dyDescent="0.2">
      <c r="A34" s="3">
        <v>33</v>
      </c>
      <c r="B34" s="35">
        <v>2017</v>
      </c>
      <c r="C34" s="35">
        <v>2017</v>
      </c>
      <c r="D34" s="36" t="s">
        <v>556</v>
      </c>
      <c r="E34" s="36" t="s">
        <v>235</v>
      </c>
      <c r="F34" s="36" t="s">
        <v>126</v>
      </c>
      <c r="G34" s="36" t="s">
        <v>22</v>
      </c>
      <c r="H34" s="36" t="s">
        <v>236</v>
      </c>
      <c r="I34" s="35">
        <v>2017</v>
      </c>
      <c r="J34" s="36" t="s">
        <v>375</v>
      </c>
      <c r="K34" s="36" t="s">
        <v>376</v>
      </c>
      <c r="L34" s="35">
        <v>7</v>
      </c>
      <c r="M34" s="35">
        <v>24</v>
      </c>
      <c r="N34" s="35">
        <v>0</v>
      </c>
      <c r="O34" s="39">
        <v>43300</v>
      </c>
    </row>
    <row r="35" spans="1:15" s="3" customFormat="1" ht="12" x14ac:dyDescent="0.2">
      <c r="A35" s="3">
        <v>34</v>
      </c>
      <c r="B35" s="35">
        <v>2017</v>
      </c>
      <c r="C35" s="35">
        <v>2017</v>
      </c>
      <c r="D35" s="36" t="s">
        <v>556</v>
      </c>
      <c r="E35" s="36" t="s">
        <v>203</v>
      </c>
      <c r="F35" s="36" t="s">
        <v>70</v>
      </c>
      <c r="G35" s="36" t="s">
        <v>22</v>
      </c>
      <c r="H35" s="36" t="s">
        <v>204</v>
      </c>
      <c r="I35" s="35">
        <v>2017</v>
      </c>
      <c r="J35" s="36" t="s">
        <v>375</v>
      </c>
      <c r="K35" s="36" t="s">
        <v>376</v>
      </c>
      <c r="L35" s="35">
        <v>7</v>
      </c>
      <c r="M35" s="35">
        <v>30</v>
      </c>
      <c r="N35" s="35">
        <v>0</v>
      </c>
      <c r="O35" s="39">
        <v>43357</v>
      </c>
    </row>
    <row r="36" spans="1:15" s="3" customFormat="1" ht="12" x14ac:dyDescent="0.2">
      <c r="A36" s="3">
        <v>35</v>
      </c>
      <c r="B36" s="35">
        <v>2016</v>
      </c>
      <c r="C36" s="35">
        <v>2016</v>
      </c>
      <c r="D36" s="36" t="s">
        <v>556</v>
      </c>
      <c r="E36" s="36" t="s">
        <v>248</v>
      </c>
      <c r="F36" s="36" t="s">
        <v>249</v>
      </c>
      <c r="G36" s="36" t="s">
        <v>16</v>
      </c>
      <c r="H36" s="36" t="s">
        <v>250</v>
      </c>
      <c r="I36" s="35">
        <v>2016</v>
      </c>
      <c r="J36" s="36" t="s">
        <v>375</v>
      </c>
      <c r="K36" s="36" t="s">
        <v>376</v>
      </c>
      <c r="L36" s="35">
        <v>7</v>
      </c>
      <c r="M36" s="35">
        <v>23</v>
      </c>
      <c r="N36" s="35">
        <v>0</v>
      </c>
      <c r="O36" s="39">
        <v>43361</v>
      </c>
    </row>
    <row r="37" spans="1:15" s="3" customFormat="1" ht="12" x14ac:dyDescent="0.2">
      <c r="A37" s="3">
        <v>36</v>
      </c>
      <c r="B37" s="35">
        <v>2018</v>
      </c>
      <c r="C37" s="35">
        <v>2018</v>
      </c>
      <c r="D37" s="36" t="s">
        <v>556</v>
      </c>
      <c r="E37" s="36" t="s">
        <v>97</v>
      </c>
      <c r="F37" s="36" t="s">
        <v>98</v>
      </c>
      <c r="G37" s="36" t="s">
        <v>16</v>
      </c>
      <c r="H37" s="36" t="s">
        <v>99</v>
      </c>
      <c r="I37" s="35">
        <v>2018</v>
      </c>
      <c r="J37" s="36" t="s">
        <v>375</v>
      </c>
      <c r="K37" s="36" t="s">
        <v>376</v>
      </c>
      <c r="L37" s="35">
        <v>7</v>
      </c>
      <c r="M37" s="35">
        <v>19</v>
      </c>
      <c r="N37" s="35">
        <v>0</v>
      </c>
      <c r="O37" s="39">
        <v>43637</v>
      </c>
    </row>
    <row r="38" spans="1:15" s="3" customFormat="1" ht="12" x14ac:dyDescent="0.2">
      <c r="A38" s="3">
        <v>37</v>
      </c>
      <c r="B38" s="35">
        <v>2018</v>
      </c>
      <c r="C38" s="35">
        <v>2018</v>
      </c>
      <c r="D38" s="36" t="s">
        <v>556</v>
      </c>
      <c r="E38" s="36" t="s">
        <v>105</v>
      </c>
      <c r="F38" s="36" t="s">
        <v>106</v>
      </c>
      <c r="G38" s="36" t="s">
        <v>16</v>
      </c>
      <c r="H38" s="36" t="s">
        <v>107</v>
      </c>
      <c r="I38" s="35">
        <v>2018</v>
      </c>
      <c r="J38" s="36" t="s">
        <v>375</v>
      </c>
      <c r="K38" s="36" t="s">
        <v>376</v>
      </c>
      <c r="L38" s="35">
        <v>7</v>
      </c>
      <c r="M38" s="35">
        <v>24</v>
      </c>
      <c r="N38" s="35">
        <v>0</v>
      </c>
      <c r="O38" s="39">
        <v>43637</v>
      </c>
    </row>
    <row r="39" spans="1:15" s="3" customFormat="1" ht="12" x14ac:dyDescent="0.2">
      <c r="A39" s="3">
        <v>38</v>
      </c>
      <c r="B39" s="35">
        <v>2018</v>
      </c>
      <c r="C39" s="35">
        <v>2018</v>
      </c>
      <c r="D39" s="36" t="s">
        <v>556</v>
      </c>
      <c r="E39" s="36" t="s">
        <v>108</v>
      </c>
      <c r="F39" s="36" t="s">
        <v>109</v>
      </c>
      <c r="G39" s="36" t="s">
        <v>22</v>
      </c>
      <c r="H39" s="36" t="s">
        <v>110</v>
      </c>
      <c r="I39" s="35">
        <v>2018</v>
      </c>
      <c r="J39" s="36" t="s">
        <v>375</v>
      </c>
      <c r="K39" s="36" t="s">
        <v>376</v>
      </c>
      <c r="L39" s="35">
        <v>7</v>
      </c>
      <c r="M39" s="35">
        <v>24</v>
      </c>
      <c r="N39" s="35">
        <v>0</v>
      </c>
      <c r="O39" s="39">
        <v>43637</v>
      </c>
    </row>
    <row r="40" spans="1:15" s="3" customFormat="1" ht="12" x14ac:dyDescent="0.2">
      <c r="A40" s="3">
        <v>39</v>
      </c>
      <c r="B40" s="35">
        <v>2018</v>
      </c>
      <c r="C40" s="35">
        <v>2018</v>
      </c>
      <c r="D40" s="36" t="s">
        <v>556</v>
      </c>
      <c r="E40" s="36" t="s">
        <v>117</v>
      </c>
      <c r="F40" s="36" t="s">
        <v>118</v>
      </c>
      <c r="G40" s="36" t="s">
        <v>22</v>
      </c>
      <c r="H40" s="36" t="s">
        <v>119</v>
      </c>
      <c r="I40" s="35">
        <v>2018</v>
      </c>
      <c r="J40" s="36" t="s">
        <v>375</v>
      </c>
      <c r="K40" s="36" t="s">
        <v>376</v>
      </c>
      <c r="L40" s="35">
        <v>7</v>
      </c>
      <c r="M40" s="35">
        <v>30</v>
      </c>
      <c r="N40" s="35">
        <v>0</v>
      </c>
      <c r="O40" s="39">
        <v>43637</v>
      </c>
    </row>
    <row r="41" spans="1:15" s="3" customFormat="1" ht="12" x14ac:dyDescent="0.2">
      <c r="A41" s="3">
        <v>40</v>
      </c>
      <c r="B41" s="35">
        <v>2018</v>
      </c>
      <c r="C41" s="35">
        <v>2017</v>
      </c>
      <c r="D41" s="36" t="s">
        <v>556</v>
      </c>
      <c r="E41" s="36" t="s">
        <v>123</v>
      </c>
      <c r="F41" s="36" t="s">
        <v>40</v>
      </c>
      <c r="G41" s="36" t="s">
        <v>22</v>
      </c>
      <c r="H41" s="36" t="s">
        <v>124</v>
      </c>
      <c r="I41" s="35">
        <v>2018</v>
      </c>
      <c r="J41" s="36" t="s">
        <v>375</v>
      </c>
      <c r="K41" s="36" t="s">
        <v>376</v>
      </c>
      <c r="L41" s="35">
        <v>7</v>
      </c>
      <c r="M41" s="35">
        <v>28</v>
      </c>
      <c r="N41" s="35">
        <v>0</v>
      </c>
      <c r="O41" s="39">
        <v>43637</v>
      </c>
    </row>
    <row r="42" spans="1:15" s="3" customFormat="1" ht="12" x14ac:dyDescent="0.2">
      <c r="A42" s="3">
        <v>41</v>
      </c>
      <c r="B42" s="35">
        <v>2018</v>
      </c>
      <c r="C42" s="35">
        <v>2018</v>
      </c>
      <c r="D42" s="36" t="s">
        <v>556</v>
      </c>
      <c r="E42" s="36" t="s">
        <v>128</v>
      </c>
      <c r="F42" s="36" t="s">
        <v>109</v>
      </c>
      <c r="G42" s="36" t="s">
        <v>22</v>
      </c>
      <c r="H42" s="36" t="s">
        <v>129</v>
      </c>
      <c r="I42" s="35">
        <v>2018</v>
      </c>
      <c r="J42" s="36" t="s">
        <v>375</v>
      </c>
      <c r="K42" s="36" t="s">
        <v>376</v>
      </c>
      <c r="L42" s="35">
        <v>7</v>
      </c>
      <c r="M42" s="35">
        <v>24</v>
      </c>
      <c r="N42" s="35">
        <v>0</v>
      </c>
      <c r="O42" s="39">
        <v>43637</v>
      </c>
    </row>
    <row r="43" spans="1:15" s="3" customFormat="1" ht="12" x14ac:dyDescent="0.2">
      <c r="A43" s="3">
        <v>42</v>
      </c>
      <c r="B43" s="35">
        <v>2018</v>
      </c>
      <c r="C43" s="35">
        <v>2007</v>
      </c>
      <c r="D43" s="36" t="s">
        <v>556</v>
      </c>
      <c r="E43" s="36" t="s">
        <v>144</v>
      </c>
      <c r="F43" s="36" t="s">
        <v>145</v>
      </c>
      <c r="G43" s="36" t="s">
        <v>16</v>
      </c>
      <c r="H43" s="36" t="s">
        <v>146</v>
      </c>
      <c r="I43" s="35">
        <v>2018</v>
      </c>
      <c r="J43" s="36" t="s">
        <v>375</v>
      </c>
      <c r="K43" s="36" t="s">
        <v>376</v>
      </c>
      <c r="L43" s="35">
        <v>7</v>
      </c>
      <c r="M43" s="35">
        <v>26</v>
      </c>
      <c r="N43" s="35">
        <v>0</v>
      </c>
      <c r="O43" s="39">
        <v>43637</v>
      </c>
    </row>
    <row r="44" spans="1:15" s="3" customFormat="1" ht="12" x14ac:dyDescent="0.2">
      <c r="A44" s="3">
        <v>43</v>
      </c>
      <c r="B44" s="35">
        <v>2018</v>
      </c>
      <c r="C44" s="35">
        <v>2016</v>
      </c>
      <c r="D44" s="36" t="s">
        <v>556</v>
      </c>
      <c r="E44" s="36" t="s">
        <v>156</v>
      </c>
      <c r="F44" s="36" t="s">
        <v>34</v>
      </c>
      <c r="G44" s="36" t="s">
        <v>22</v>
      </c>
      <c r="H44" s="36" t="s">
        <v>157</v>
      </c>
      <c r="I44" s="35">
        <v>2018</v>
      </c>
      <c r="J44" s="36" t="s">
        <v>375</v>
      </c>
      <c r="K44" s="36" t="s">
        <v>376</v>
      </c>
      <c r="L44" s="35">
        <v>7</v>
      </c>
      <c r="M44" s="35">
        <v>26</v>
      </c>
      <c r="N44" s="35">
        <v>0</v>
      </c>
      <c r="O44" s="39">
        <v>43637</v>
      </c>
    </row>
    <row r="45" spans="1:15" s="3" customFormat="1" ht="12" x14ac:dyDescent="0.2">
      <c r="A45" s="3">
        <v>44</v>
      </c>
      <c r="B45" s="35">
        <v>2018</v>
      </c>
      <c r="C45" s="35">
        <v>2018</v>
      </c>
      <c r="D45" s="36" t="s">
        <v>556</v>
      </c>
      <c r="E45" s="36" t="s">
        <v>158</v>
      </c>
      <c r="F45" s="36" t="s">
        <v>25</v>
      </c>
      <c r="G45" s="36" t="s">
        <v>22</v>
      </c>
      <c r="H45" s="36" t="s">
        <v>159</v>
      </c>
      <c r="I45" s="35">
        <v>2018</v>
      </c>
      <c r="J45" s="36" t="s">
        <v>375</v>
      </c>
      <c r="K45" s="36" t="s">
        <v>376</v>
      </c>
      <c r="L45" s="35">
        <v>7</v>
      </c>
      <c r="M45" s="35">
        <v>25</v>
      </c>
      <c r="N45" s="35">
        <v>0</v>
      </c>
      <c r="O45" s="39">
        <v>43637</v>
      </c>
    </row>
    <row r="46" spans="1:15" s="3" customFormat="1" ht="12" x14ac:dyDescent="0.2">
      <c r="A46" s="3">
        <v>45</v>
      </c>
      <c r="B46" s="35">
        <v>2018</v>
      </c>
      <c r="C46" s="35">
        <v>2018</v>
      </c>
      <c r="D46" s="36" t="s">
        <v>556</v>
      </c>
      <c r="E46" s="36" t="s">
        <v>160</v>
      </c>
      <c r="F46" s="36" t="s">
        <v>79</v>
      </c>
      <c r="G46" s="36" t="s">
        <v>22</v>
      </c>
      <c r="H46" s="36" t="s">
        <v>161</v>
      </c>
      <c r="I46" s="35">
        <v>2018</v>
      </c>
      <c r="J46" s="36" t="s">
        <v>375</v>
      </c>
      <c r="K46" s="36" t="s">
        <v>376</v>
      </c>
      <c r="L46" s="35">
        <v>7</v>
      </c>
      <c r="M46" s="35">
        <v>28</v>
      </c>
      <c r="N46" s="35">
        <v>0</v>
      </c>
      <c r="O46" s="39">
        <v>43637</v>
      </c>
    </row>
    <row r="47" spans="1:15" s="3" customFormat="1" ht="12" x14ac:dyDescent="0.2">
      <c r="A47" s="3">
        <v>46</v>
      </c>
      <c r="B47" s="35">
        <v>2018</v>
      </c>
      <c r="C47" s="35">
        <v>2018</v>
      </c>
      <c r="D47" s="36" t="s">
        <v>556</v>
      </c>
      <c r="E47" s="36" t="s">
        <v>165</v>
      </c>
      <c r="F47" s="36" t="s">
        <v>34</v>
      </c>
      <c r="G47" s="36" t="s">
        <v>22</v>
      </c>
      <c r="H47" s="36" t="s">
        <v>166</v>
      </c>
      <c r="I47" s="35">
        <v>2018</v>
      </c>
      <c r="J47" s="36" t="s">
        <v>375</v>
      </c>
      <c r="K47" s="36" t="s">
        <v>376</v>
      </c>
      <c r="L47" s="35">
        <v>7</v>
      </c>
      <c r="M47" s="35">
        <v>24</v>
      </c>
      <c r="N47" s="35">
        <v>0</v>
      </c>
      <c r="O47" s="39">
        <v>43637</v>
      </c>
    </row>
    <row r="48" spans="1:15" s="3" customFormat="1" ht="12" x14ac:dyDescent="0.2">
      <c r="A48" s="3">
        <v>47</v>
      </c>
      <c r="B48" s="35">
        <v>2018</v>
      </c>
      <c r="C48" s="35">
        <v>2018</v>
      </c>
      <c r="D48" s="36" t="s">
        <v>556</v>
      </c>
      <c r="E48" s="36" t="s">
        <v>170</v>
      </c>
      <c r="F48" s="36" t="s">
        <v>171</v>
      </c>
      <c r="G48" s="36" t="s">
        <v>16</v>
      </c>
      <c r="H48" s="36" t="s">
        <v>172</v>
      </c>
      <c r="I48" s="35">
        <v>2018</v>
      </c>
      <c r="J48" s="36" t="s">
        <v>375</v>
      </c>
      <c r="K48" s="36" t="s">
        <v>376</v>
      </c>
      <c r="L48" s="35">
        <v>7</v>
      </c>
      <c r="M48" s="35">
        <v>20</v>
      </c>
      <c r="N48" s="35">
        <v>0</v>
      </c>
      <c r="O48" s="39">
        <v>43637</v>
      </c>
    </row>
    <row r="49" spans="1:15" s="3" customFormat="1" ht="12" x14ac:dyDescent="0.2">
      <c r="A49" s="3">
        <v>48</v>
      </c>
      <c r="B49" s="35">
        <v>2018</v>
      </c>
      <c r="C49" s="35">
        <v>2018</v>
      </c>
      <c r="D49" s="36" t="s">
        <v>556</v>
      </c>
      <c r="E49" s="36" t="s">
        <v>179</v>
      </c>
      <c r="F49" s="36" t="s">
        <v>180</v>
      </c>
      <c r="G49" s="36" t="s">
        <v>22</v>
      </c>
      <c r="H49" s="36" t="s">
        <v>181</v>
      </c>
      <c r="I49" s="35">
        <v>2018</v>
      </c>
      <c r="J49" s="36" t="s">
        <v>375</v>
      </c>
      <c r="K49" s="36" t="s">
        <v>376</v>
      </c>
      <c r="L49" s="35">
        <v>7</v>
      </c>
      <c r="M49" s="35">
        <v>28</v>
      </c>
      <c r="N49" s="35">
        <v>0</v>
      </c>
      <c r="O49" s="39">
        <v>43637</v>
      </c>
    </row>
    <row r="50" spans="1:15" s="3" customFormat="1" ht="12" x14ac:dyDescent="0.2">
      <c r="A50" s="3">
        <v>49</v>
      </c>
      <c r="B50" s="35">
        <v>2018</v>
      </c>
      <c r="C50" s="35">
        <v>2018</v>
      </c>
      <c r="D50" s="36" t="s">
        <v>556</v>
      </c>
      <c r="E50" s="36" t="s">
        <v>103</v>
      </c>
      <c r="F50" s="36" t="s">
        <v>37</v>
      </c>
      <c r="G50" s="36" t="s">
        <v>22</v>
      </c>
      <c r="H50" s="36" t="s">
        <v>104</v>
      </c>
      <c r="I50" s="35">
        <v>2018</v>
      </c>
      <c r="J50" s="36" t="s">
        <v>375</v>
      </c>
      <c r="K50" s="36" t="s">
        <v>376</v>
      </c>
      <c r="L50" s="35">
        <v>7</v>
      </c>
      <c r="M50" s="35">
        <v>28</v>
      </c>
      <c r="N50" s="35">
        <v>0</v>
      </c>
      <c r="O50" s="39">
        <v>43649</v>
      </c>
    </row>
    <row r="51" spans="1:15" s="3" customFormat="1" ht="12" x14ac:dyDescent="0.2">
      <c r="A51" s="3">
        <v>50</v>
      </c>
      <c r="B51" s="35">
        <v>2018</v>
      </c>
      <c r="C51" s="35">
        <v>2018</v>
      </c>
      <c r="D51" s="36" t="s">
        <v>556</v>
      </c>
      <c r="E51" s="36" t="s">
        <v>132</v>
      </c>
      <c r="F51" s="36" t="s">
        <v>133</v>
      </c>
      <c r="G51" s="36" t="s">
        <v>16</v>
      </c>
      <c r="H51" s="36" t="s">
        <v>134</v>
      </c>
      <c r="I51" s="35">
        <v>2018</v>
      </c>
      <c r="J51" s="36" t="s">
        <v>375</v>
      </c>
      <c r="K51" s="36" t="s">
        <v>376</v>
      </c>
      <c r="L51" s="35">
        <v>7</v>
      </c>
      <c r="M51" s="35">
        <v>27</v>
      </c>
      <c r="N51" s="35">
        <v>0</v>
      </c>
      <c r="O51" s="39">
        <v>43649</v>
      </c>
    </row>
    <row r="52" spans="1:15" s="3" customFormat="1" ht="12" x14ac:dyDescent="0.2">
      <c r="A52" s="3">
        <v>51</v>
      </c>
      <c r="B52" s="35">
        <v>2018</v>
      </c>
      <c r="C52" s="35">
        <v>2018</v>
      </c>
      <c r="D52" s="36" t="s">
        <v>556</v>
      </c>
      <c r="E52" s="36" t="s">
        <v>135</v>
      </c>
      <c r="F52" s="36" t="s">
        <v>136</v>
      </c>
      <c r="G52" s="36" t="s">
        <v>22</v>
      </c>
      <c r="H52" s="36" t="s">
        <v>137</v>
      </c>
      <c r="I52" s="35">
        <v>2018</v>
      </c>
      <c r="J52" s="36" t="s">
        <v>375</v>
      </c>
      <c r="K52" s="36" t="s">
        <v>376</v>
      </c>
      <c r="L52" s="35">
        <v>7</v>
      </c>
      <c r="M52" s="35">
        <v>25</v>
      </c>
      <c r="N52" s="35">
        <v>0</v>
      </c>
      <c r="O52" s="39">
        <v>43649</v>
      </c>
    </row>
    <row r="53" spans="1:15" s="3" customFormat="1" ht="12" x14ac:dyDescent="0.2">
      <c r="A53" s="3">
        <v>52</v>
      </c>
      <c r="B53" s="35">
        <v>2018</v>
      </c>
      <c r="C53" s="35">
        <v>2017</v>
      </c>
      <c r="D53" s="36" t="s">
        <v>556</v>
      </c>
      <c r="E53" s="36" t="s">
        <v>147</v>
      </c>
      <c r="F53" s="36" t="s">
        <v>148</v>
      </c>
      <c r="G53" s="36" t="s">
        <v>22</v>
      </c>
      <c r="H53" s="36" t="s">
        <v>149</v>
      </c>
      <c r="I53" s="35">
        <v>2018</v>
      </c>
      <c r="J53" s="36" t="s">
        <v>375</v>
      </c>
      <c r="K53" s="36" t="s">
        <v>376</v>
      </c>
      <c r="L53" s="35">
        <v>7</v>
      </c>
      <c r="M53" s="35">
        <v>26</v>
      </c>
      <c r="N53" s="35">
        <v>0</v>
      </c>
      <c r="O53" s="39">
        <v>43649</v>
      </c>
    </row>
    <row r="54" spans="1:15" s="3" customFormat="1" ht="12" x14ac:dyDescent="0.2">
      <c r="A54" s="3">
        <v>53</v>
      </c>
      <c r="B54" s="35">
        <v>2018</v>
      </c>
      <c r="C54" s="35">
        <v>2018</v>
      </c>
      <c r="D54" s="36" t="s">
        <v>556</v>
      </c>
      <c r="E54" s="36" t="s">
        <v>167</v>
      </c>
      <c r="F54" s="36" t="s">
        <v>168</v>
      </c>
      <c r="G54" s="36" t="s">
        <v>22</v>
      </c>
      <c r="H54" s="36" t="s">
        <v>169</v>
      </c>
      <c r="I54" s="35">
        <v>2018</v>
      </c>
      <c r="J54" s="36" t="s">
        <v>375</v>
      </c>
      <c r="K54" s="36" t="s">
        <v>376</v>
      </c>
      <c r="L54" s="35">
        <v>7</v>
      </c>
      <c r="M54" s="35">
        <v>26</v>
      </c>
      <c r="N54" s="35">
        <v>0</v>
      </c>
      <c r="O54" s="39">
        <v>43649</v>
      </c>
    </row>
    <row r="55" spans="1:15" s="3" customFormat="1" ht="12" x14ac:dyDescent="0.2">
      <c r="A55" s="3">
        <v>54</v>
      </c>
      <c r="B55" s="35">
        <v>2018</v>
      </c>
      <c r="C55" s="35">
        <v>2018</v>
      </c>
      <c r="D55" s="36" t="s">
        <v>556</v>
      </c>
      <c r="E55" s="36" t="s">
        <v>173</v>
      </c>
      <c r="F55" s="36" t="s">
        <v>174</v>
      </c>
      <c r="G55" s="36" t="s">
        <v>22</v>
      </c>
      <c r="H55" s="36" t="s">
        <v>175</v>
      </c>
      <c r="I55" s="35">
        <v>2018</v>
      </c>
      <c r="J55" s="36" t="s">
        <v>375</v>
      </c>
      <c r="K55" s="36" t="s">
        <v>376</v>
      </c>
      <c r="L55" s="35">
        <v>7</v>
      </c>
      <c r="M55" s="35">
        <v>28</v>
      </c>
      <c r="N55" s="35">
        <v>0</v>
      </c>
      <c r="O55" s="39">
        <v>43649</v>
      </c>
    </row>
    <row r="56" spans="1:15" s="3" customFormat="1" ht="12" x14ac:dyDescent="0.2">
      <c r="A56" s="3">
        <v>55</v>
      </c>
      <c r="B56" s="35">
        <v>2018</v>
      </c>
      <c r="C56" s="35">
        <v>2018</v>
      </c>
      <c r="D56" s="36" t="s">
        <v>556</v>
      </c>
      <c r="E56" s="36" t="s">
        <v>182</v>
      </c>
      <c r="F56" s="36" t="s">
        <v>163</v>
      </c>
      <c r="G56" s="36" t="s">
        <v>22</v>
      </c>
      <c r="H56" s="36" t="s">
        <v>183</v>
      </c>
      <c r="I56" s="35">
        <v>2018</v>
      </c>
      <c r="J56" s="36" t="s">
        <v>375</v>
      </c>
      <c r="K56" s="36" t="s">
        <v>376</v>
      </c>
      <c r="L56" s="35">
        <v>7</v>
      </c>
      <c r="M56" s="35">
        <v>28</v>
      </c>
      <c r="N56" s="35">
        <v>0</v>
      </c>
      <c r="O56" s="39">
        <v>43649</v>
      </c>
    </row>
    <row r="57" spans="1:15" s="3" customFormat="1" ht="12" x14ac:dyDescent="0.2">
      <c r="A57" s="3">
        <v>56</v>
      </c>
      <c r="B57" s="35">
        <v>2018</v>
      </c>
      <c r="C57" s="35">
        <v>2018</v>
      </c>
      <c r="D57" s="36" t="s">
        <v>556</v>
      </c>
      <c r="E57" s="36" t="s">
        <v>184</v>
      </c>
      <c r="F57" s="36" t="s">
        <v>49</v>
      </c>
      <c r="G57" s="36" t="s">
        <v>22</v>
      </c>
      <c r="H57" s="36" t="s">
        <v>185</v>
      </c>
      <c r="I57" s="35">
        <v>2018</v>
      </c>
      <c r="J57" s="36" t="s">
        <v>375</v>
      </c>
      <c r="K57" s="36" t="s">
        <v>376</v>
      </c>
      <c r="L57" s="35">
        <v>7</v>
      </c>
      <c r="M57" s="35">
        <v>29</v>
      </c>
      <c r="N57" s="35">
        <v>0</v>
      </c>
      <c r="O57" s="39">
        <v>43649</v>
      </c>
    </row>
    <row r="58" spans="1:15" s="3" customFormat="1" ht="12" x14ac:dyDescent="0.2">
      <c r="A58" s="3">
        <v>57</v>
      </c>
      <c r="B58" s="35">
        <v>2018</v>
      </c>
      <c r="C58" s="35">
        <v>2017</v>
      </c>
      <c r="D58" s="36" t="s">
        <v>556</v>
      </c>
      <c r="E58" s="36" t="s">
        <v>92</v>
      </c>
      <c r="F58" s="36" t="s">
        <v>93</v>
      </c>
      <c r="G58" s="36" t="s">
        <v>16</v>
      </c>
      <c r="H58" s="36" t="s">
        <v>94</v>
      </c>
      <c r="I58" s="35">
        <v>2018</v>
      </c>
      <c r="J58" s="36" t="s">
        <v>375</v>
      </c>
      <c r="K58" s="36" t="s">
        <v>376</v>
      </c>
      <c r="L58" s="35">
        <v>7</v>
      </c>
      <c r="M58" s="35">
        <v>24</v>
      </c>
      <c r="N58" s="35">
        <v>0</v>
      </c>
      <c r="O58" s="39">
        <v>43665</v>
      </c>
    </row>
    <row r="59" spans="1:15" s="3" customFormat="1" ht="12" x14ac:dyDescent="0.2">
      <c r="A59" s="3">
        <v>58</v>
      </c>
      <c r="B59" s="35">
        <v>2018</v>
      </c>
      <c r="C59" s="35">
        <v>2017</v>
      </c>
      <c r="D59" s="36" t="s">
        <v>556</v>
      </c>
      <c r="E59" s="36" t="s">
        <v>100</v>
      </c>
      <c r="F59" s="36" t="s">
        <v>101</v>
      </c>
      <c r="G59" s="36" t="s">
        <v>22</v>
      </c>
      <c r="H59" s="36" t="s">
        <v>102</v>
      </c>
      <c r="I59" s="35">
        <v>2018</v>
      </c>
      <c r="J59" s="36" t="s">
        <v>375</v>
      </c>
      <c r="K59" s="36" t="s">
        <v>376</v>
      </c>
      <c r="L59" s="35">
        <v>7</v>
      </c>
      <c r="M59" s="35">
        <v>25</v>
      </c>
      <c r="N59" s="35">
        <v>0</v>
      </c>
      <c r="O59" s="39">
        <v>43665</v>
      </c>
    </row>
    <row r="60" spans="1:15" s="3" customFormat="1" ht="12" x14ac:dyDescent="0.2">
      <c r="A60" s="3">
        <v>59</v>
      </c>
      <c r="B60" s="35">
        <v>2018</v>
      </c>
      <c r="C60" s="35">
        <v>2017</v>
      </c>
      <c r="D60" s="36" t="s">
        <v>556</v>
      </c>
      <c r="E60" s="36" t="s">
        <v>114</v>
      </c>
      <c r="F60" s="36" t="s">
        <v>115</v>
      </c>
      <c r="G60" s="36" t="s">
        <v>22</v>
      </c>
      <c r="H60" s="36" t="s">
        <v>116</v>
      </c>
      <c r="I60" s="35">
        <v>2018</v>
      </c>
      <c r="J60" s="36" t="s">
        <v>375</v>
      </c>
      <c r="K60" s="36" t="s">
        <v>376</v>
      </c>
      <c r="L60" s="35">
        <v>7</v>
      </c>
      <c r="M60" s="35">
        <v>29</v>
      </c>
      <c r="N60" s="35">
        <v>0</v>
      </c>
      <c r="O60" s="39">
        <v>43665</v>
      </c>
    </row>
    <row r="61" spans="1:15" s="3" customFormat="1" ht="12" x14ac:dyDescent="0.2">
      <c r="A61" s="3">
        <v>60</v>
      </c>
      <c r="B61" s="35">
        <v>2018</v>
      </c>
      <c r="C61" s="35">
        <v>2017</v>
      </c>
      <c r="D61" s="36" t="s">
        <v>556</v>
      </c>
      <c r="E61" s="36" t="s">
        <v>125</v>
      </c>
      <c r="F61" s="36" t="s">
        <v>126</v>
      </c>
      <c r="G61" s="36" t="s">
        <v>22</v>
      </c>
      <c r="H61" s="36" t="s">
        <v>127</v>
      </c>
      <c r="I61" s="35">
        <v>2018</v>
      </c>
      <c r="J61" s="36" t="s">
        <v>375</v>
      </c>
      <c r="K61" s="36" t="s">
        <v>376</v>
      </c>
      <c r="L61" s="35">
        <v>7</v>
      </c>
      <c r="M61" s="35">
        <v>26</v>
      </c>
      <c r="N61" s="35">
        <v>0</v>
      </c>
      <c r="O61" s="39">
        <v>43665</v>
      </c>
    </row>
    <row r="62" spans="1:15" s="3" customFormat="1" ht="12" x14ac:dyDescent="0.2">
      <c r="A62" s="3">
        <v>61</v>
      </c>
      <c r="B62" s="35">
        <v>2018</v>
      </c>
      <c r="C62" s="35">
        <v>2017</v>
      </c>
      <c r="D62" s="36" t="s">
        <v>556</v>
      </c>
      <c r="E62" s="36" t="s">
        <v>130</v>
      </c>
      <c r="F62" s="36" t="s">
        <v>82</v>
      </c>
      <c r="G62" s="36" t="s">
        <v>16</v>
      </c>
      <c r="H62" s="36" t="s">
        <v>131</v>
      </c>
      <c r="I62" s="35">
        <v>2018</v>
      </c>
      <c r="J62" s="36" t="s">
        <v>375</v>
      </c>
      <c r="K62" s="36" t="s">
        <v>376</v>
      </c>
      <c r="L62" s="35">
        <v>7</v>
      </c>
      <c r="M62" s="35">
        <v>21</v>
      </c>
      <c r="N62" s="35">
        <v>0</v>
      </c>
      <c r="O62" s="39">
        <v>43665</v>
      </c>
    </row>
    <row r="63" spans="1:15" s="3" customFormat="1" ht="12" x14ac:dyDescent="0.2">
      <c r="A63" s="3">
        <v>62</v>
      </c>
      <c r="B63" s="35">
        <v>2018</v>
      </c>
      <c r="C63" s="35">
        <v>2018</v>
      </c>
      <c r="D63" s="36" t="s">
        <v>556</v>
      </c>
      <c r="E63" s="36" t="s">
        <v>138</v>
      </c>
      <c r="F63" s="36" t="s">
        <v>139</v>
      </c>
      <c r="G63" s="36" t="s">
        <v>22</v>
      </c>
      <c r="H63" s="36" t="s">
        <v>140</v>
      </c>
      <c r="I63" s="35">
        <v>2018</v>
      </c>
      <c r="J63" s="36" t="s">
        <v>375</v>
      </c>
      <c r="K63" s="36" t="s">
        <v>376</v>
      </c>
      <c r="L63" s="35">
        <v>7</v>
      </c>
      <c r="M63" s="35">
        <v>25</v>
      </c>
      <c r="N63" s="35">
        <v>0</v>
      </c>
      <c r="O63" s="39">
        <v>43665</v>
      </c>
    </row>
    <row r="64" spans="1:15" s="3" customFormat="1" ht="12" x14ac:dyDescent="0.2">
      <c r="A64" s="3">
        <v>63</v>
      </c>
      <c r="B64" s="35">
        <v>2018</v>
      </c>
      <c r="C64" s="35">
        <v>2018</v>
      </c>
      <c r="D64" s="36" t="s">
        <v>556</v>
      </c>
      <c r="E64" s="36" t="s">
        <v>153</v>
      </c>
      <c r="F64" s="36" t="s">
        <v>154</v>
      </c>
      <c r="G64" s="36" t="s">
        <v>22</v>
      </c>
      <c r="H64" s="36" t="s">
        <v>155</v>
      </c>
      <c r="I64" s="35">
        <v>2018</v>
      </c>
      <c r="J64" s="36" t="s">
        <v>375</v>
      </c>
      <c r="K64" s="36" t="s">
        <v>376</v>
      </c>
      <c r="L64" s="35">
        <v>7</v>
      </c>
      <c r="M64" s="35">
        <v>26</v>
      </c>
      <c r="N64" s="35">
        <v>0</v>
      </c>
      <c r="O64" s="39">
        <v>43665</v>
      </c>
    </row>
    <row r="65" spans="1:15" s="3" customFormat="1" ht="12" x14ac:dyDescent="0.2">
      <c r="A65" s="3">
        <v>64</v>
      </c>
      <c r="B65" s="35">
        <v>2018</v>
      </c>
      <c r="C65" s="35">
        <v>2018</v>
      </c>
      <c r="D65" s="36" t="s">
        <v>556</v>
      </c>
      <c r="E65" s="36" t="s">
        <v>162</v>
      </c>
      <c r="F65" s="36" t="s">
        <v>163</v>
      </c>
      <c r="G65" s="36" t="s">
        <v>22</v>
      </c>
      <c r="H65" s="36" t="s">
        <v>164</v>
      </c>
      <c r="I65" s="35">
        <v>2018</v>
      </c>
      <c r="J65" s="36" t="s">
        <v>375</v>
      </c>
      <c r="K65" s="36" t="s">
        <v>376</v>
      </c>
      <c r="L65" s="35">
        <v>7</v>
      </c>
      <c r="M65" s="35">
        <v>24</v>
      </c>
      <c r="N65" s="35">
        <v>0</v>
      </c>
      <c r="O65" s="39">
        <v>43665</v>
      </c>
    </row>
    <row r="66" spans="1:15" s="3" customFormat="1" ht="12" x14ac:dyDescent="0.2">
      <c r="A66" s="3">
        <v>65</v>
      </c>
      <c r="B66" s="35">
        <v>2018</v>
      </c>
      <c r="C66" s="35">
        <v>2018</v>
      </c>
      <c r="D66" s="36" t="s">
        <v>556</v>
      </c>
      <c r="E66" s="36" t="s">
        <v>95</v>
      </c>
      <c r="F66" s="36" t="s">
        <v>82</v>
      </c>
      <c r="G66" s="36" t="s">
        <v>16</v>
      </c>
      <c r="H66" s="36" t="s">
        <v>96</v>
      </c>
      <c r="I66" s="35">
        <v>2018</v>
      </c>
      <c r="J66" s="36" t="s">
        <v>375</v>
      </c>
      <c r="K66" s="36" t="s">
        <v>376</v>
      </c>
      <c r="L66" s="35">
        <v>7</v>
      </c>
      <c r="M66" s="35">
        <v>26</v>
      </c>
      <c r="N66" s="35">
        <v>0</v>
      </c>
      <c r="O66" s="39">
        <v>43818</v>
      </c>
    </row>
    <row r="67" spans="1:15" s="3" customFormat="1" ht="12" x14ac:dyDescent="0.2">
      <c r="A67" s="3">
        <v>66</v>
      </c>
      <c r="B67" s="35">
        <v>2018</v>
      </c>
      <c r="C67" s="35">
        <v>2016</v>
      </c>
      <c r="D67" s="36" t="s">
        <v>556</v>
      </c>
      <c r="E67" s="36" t="s">
        <v>141</v>
      </c>
      <c r="F67" s="36" t="s">
        <v>142</v>
      </c>
      <c r="G67" s="36" t="s">
        <v>22</v>
      </c>
      <c r="H67" s="36" t="s">
        <v>143</v>
      </c>
      <c r="I67" s="35">
        <v>2018</v>
      </c>
      <c r="J67" s="36" t="s">
        <v>375</v>
      </c>
      <c r="K67" s="36" t="s">
        <v>376</v>
      </c>
      <c r="L67" s="35">
        <v>7</v>
      </c>
      <c r="M67" s="35">
        <v>25</v>
      </c>
      <c r="N67" s="35">
        <v>0</v>
      </c>
      <c r="O67" s="39">
        <v>43818</v>
      </c>
    </row>
    <row r="68" spans="1:15" s="3" customFormat="1" ht="12" x14ac:dyDescent="0.2">
      <c r="A68" s="3">
        <v>67</v>
      </c>
      <c r="B68" s="35">
        <v>2018</v>
      </c>
      <c r="C68" s="35">
        <v>2018</v>
      </c>
      <c r="D68" s="36" t="s">
        <v>556</v>
      </c>
      <c r="E68" s="36" t="s">
        <v>150</v>
      </c>
      <c r="F68" s="36" t="s">
        <v>151</v>
      </c>
      <c r="G68" s="36" t="s">
        <v>16</v>
      </c>
      <c r="H68" s="36" t="s">
        <v>152</v>
      </c>
      <c r="I68" s="35">
        <v>2018</v>
      </c>
      <c r="J68" s="36" t="s">
        <v>375</v>
      </c>
      <c r="K68" s="36" t="s">
        <v>376</v>
      </c>
      <c r="L68" s="35">
        <v>7</v>
      </c>
      <c r="M68" s="35">
        <v>25</v>
      </c>
      <c r="N68" s="35">
        <v>0</v>
      </c>
      <c r="O68" s="39">
        <v>43818</v>
      </c>
    </row>
    <row r="69" spans="1:15" s="3" customFormat="1" ht="12" x14ac:dyDescent="0.2">
      <c r="A69" s="3">
        <v>68</v>
      </c>
      <c r="B69" s="35">
        <v>2018</v>
      </c>
      <c r="C69" s="35">
        <v>2018</v>
      </c>
      <c r="D69" s="36" t="s">
        <v>556</v>
      </c>
      <c r="E69" s="36" t="s">
        <v>176</v>
      </c>
      <c r="F69" s="36" t="s">
        <v>177</v>
      </c>
      <c r="G69" s="36" t="s">
        <v>16</v>
      </c>
      <c r="H69" s="36" t="s">
        <v>178</v>
      </c>
      <c r="I69" s="35">
        <v>2018</v>
      </c>
      <c r="J69" s="36" t="s">
        <v>375</v>
      </c>
      <c r="K69" s="36" t="s">
        <v>376</v>
      </c>
      <c r="L69" s="35">
        <v>7</v>
      </c>
      <c r="M69" s="35">
        <v>23</v>
      </c>
      <c r="N69" s="35">
        <v>0</v>
      </c>
      <c r="O69" s="39">
        <v>43818</v>
      </c>
    </row>
    <row r="70" spans="1:15" s="3" customFormat="1" ht="12" x14ac:dyDescent="0.2">
      <c r="A70" s="3">
        <v>69</v>
      </c>
      <c r="B70" s="35">
        <v>2018</v>
      </c>
      <c r="C70" s="35">
        <v>2018</v>
      </c>
      <c r="D70" s="36" t="s">
        <v>556</v>
      </c>
      <c r="E70" s="36" t="s">
        <v>111</v>
      </c>
      <c r="F70" s="36" t="s">
        <v>112</v>
      </c>
      <c r="G70" s="36" t="s">
        <v>16</v>
      </c>
      <c r="H70" s="36" t="s">
        <v>113</v>
      </c>
      <c r="I70" s="35">
        <v>2018</v>
      </c>
      <c r="J70" s="36" t="s">
        <v>375</v>
      </c>
      <c r="K70" s="36" t="s">
        <v>376</v>
      </c>
      <c r="L70" s="35">
        <v>7</v>
      </c>
      <c r="M70" s="35">
        <v>24</v>
      </c>
      <c r="N70" s="35">
        <v>0</v>
      </c>
      <c r="O70" s="39">
        <v>43881</v>
      </c>
    </row>
    <row r="71" spans="1:15" s="3" customFormat="1" ht="12" x14ac:dyDescent="0.2">
      <c r="A71" s="3">
        <v>70</v>
      </c>
      <c r="B71" s="35">
        <v>2018</v>
      </c>
      <c r="C71" s="35">
        <v>2017</v>
      </c>
      <c r="D71" s="36" t="s">
        <v>556</v>
      </c>
      <c r="E71" s="36" t="s">
        <v>120</v>
      </c>
      <c r="F71" s="36" t="s">
        <v>121</v>
      </c>
      <c r="G71" s="36" t="s">
        <v>16</v>
      </c>
      <c r="H71" s="36" t="s">
        <v>122</v>
      </c>
      <c r="I71" s="35">
        <v>2018</v>
      </c>
      <c r="J71" s="36" t="s">
        <v>375</v>
      </c>
      <c r="K71" s="36" t="s">
        <v>376</v>
      </c>
      <c r="L71" s="35">
        <v>7</v>
      </c>
      <c r="M71" s="35">
        <v>24</v>
      </c>
      <c r="N71" s="35">
        <v>0</v>
      </c>
      <c r="O71" s="39">
        <v>43881</v>
      </c>
    </row>
    <row r="72" spans="1:15" s="3" customFormat="1" ht="12" x14ac:dyDescent="0.2">
      <c r="A72" s="3">
        <v>71</v>
      </c>
      <c r="B72" s="35">
        <v>2019</v>
      </c>
      <c r="C72" s="35">
        <v>2019</v>
      </c>
      <c r="D72" s="36" t="s">
        <v>556</v>
      </c>
      <c r="E72" s="36" t="s">
        <v>24</v>
      </c>
      <c r="F72" s="36" t="s">
        <v>25</v>
      </c>
      <c r="G72" s="36" t="s">
        <v>22</v>
      </c>
      <c r="H72" s="36" t="s">
        <v>26</v>
      </c>
      <c r="I72" s="35">
        <v>2019</v>
      </c>
      <c r="J72" s="36" t="s">
        <v>375</v>
      </c>
      <c r="K72" s="36" t="s">
        <v>376</v>
      </c>
      <c r="L72" s="35">
        <v>7</v>
      </c>
      <c r="M72" s="35">
        <v>28</v>
      </c>
      <c r="N72" s="35">
        <v>0</v>
      </c>
      <c r="O72" s="39">
        <v>44000</v>
      </c>
    </row>
    <row r="73" spans="1:15" s="3" customFormat="1" ht="12" x14ac:dyDescent="0.2">
      <c r="A73" s="3">
        <v>72</v>
      </c>
      <c r="B73" s="35">
        <v>2019</v>
      </c>
      <c r="C73" s="35">
        <v>2019</v>
      </c>
      <c r="D73" s="36" t="s">
        <v>556</v>
      </c>
      <c r="E73" s="36" t="s">
        <v>30</v>
      </c>
      <c r="F73" s="36" t="s">
        <v>31</v>
      </c>
      <c r="G73" s="36" t="s">
        <v>22</v>
      </c>
      <c r="H73" s="36" t="s">
        <v>32</v>
      </c>
      <c r="I73" s="35">
        <v>2019</v>
      </c>
      <c r="J73" s="36" t="s">
        <v>375</v>
      </c>
      <c r="K73" s="36" t="s">
        <v>376</v>
      </c>
      <c r="L73" s="35">
        <v>7</v>
      </c>
      <c r="M73" s="35">
        <v>26</v>
      </c>
      <c r="N73" s="35">
        <v>0</v>
      </c>
      <c r="O73" s="39">
        <v>44000</v>
      </c>
    </row>
    <row r="74" spans="1:15" s="3" customFormat="1" ht="12" x14ac:dyDescent="0.2">
      <c r="A74" s="3">
        <v>73</v>
      </c>
      <c r="B74" s="35">
        <v>2019</v>
      </c>
      <c r="C74" s="35">
        <v>2019</v>
      </c>
      <c r="D74" s="36" t="s">
        <v>556</v>
      </c>
      <c r="E74" s="36" t="s">
        <v>407</v>
      </c>
      <c r="F74" s="36" t="s">
        <v>34</v>
      </c>
      <c r="G74" s="36" t="s">
        <v>22</v>
      </c>
      <c r="H74" s="36" t="s">
        <v>408</v>
      </c>
      <c r="I74" s="35">
        <v>2019</v>
      </c>
      <c r="J74" s="36" t="s">
        <v>375</v>
      </c>
      <c r="K74" s="36" t="s">
        <v>376</v>
      </c>
      <c r="L74" s="35">
        <v>7</v>
      </c>
      <c r="M74" s="35">
        <v>27</v>
      </c>
      <c r="N74" s="35">
        <v>0</v>
      </c>
      <c r="O74" s="39">
        <v>44000</v>
      </c>
    </row>
    <row r="75" spans="1:15" s="3" customFormat="1" ht="12" x14ac:dyDescent="0.2">
      <c r="A75" s="3">
        <v>74</v>
      </c>
      <c r="B75" s="35">
        <v>2019</v>
      </c>
      <c r="C75" s="35">
        <v>2019</v>
      </c>
      <c r="D75" s="36" t="s">
        <v>556</v>
      </c>
      <c r="E75" s="36" t="s">
        <v>409</v>
      </c>
      <c r="F75" s="36" t="s">
        <v>410</v>
      </c>
      <c r="G75" s="36" t="s">
        <v>22</v>
      </c>
      <c r="H75" s="36" t="s">
        <v>411</v>
      </c>
      <c r="I75" s="35">
        <v>2019</v>
      </c>
      <c r="J75" s="36" t="s">
        <v>375</v>
      </c>
      <c r="K75" s="36" t="s">
        <v>376</v>
      </c>
      <c r="L75" s="35">
        <v>7</v>
      </c>
      <c r="M75" s="35">
        <v>26</v>
      </c>
      <c r="N75" s="35">
        <v>0</v>
      </c>
      <c r="O75" s="39">
        <v>44000</v>
      </c>
    </row>
    <row r="76" spans="1:15" s="3" customFormat="1" ht="12" x14ac:dyDescent="0.2">
      <c r="A76" s="3">
        <v>75</v>
      </c>
      <c r="B76" s="35">
        <v>2019</v>
      </c>
      <c r="C76" s="35">
        <v>2019</v>
      </c>
      <c r="D76" s="36" t="s">
        <v>556</v>
      </c>
      <c r="E76" s="36" t="s">
        <v>39</v>
      </c>
      <c r="F76" s="36" t="s">
        <v>40</v>
      </c>
      <c r="G76" s="36" t="s">
        <v>22</v>
      </c>
      <c r="H76" s="36" t="s">
        <v>41</v>
      </c>
      <c r="I76" s="35">
        <v>2019</v>
      </c>
      <c r="J76" s="36" t="s">
        <v>375</v>
      </c>
      <c r="K76" s="36" t="s">
        <v>376</v>
      </c>
      <c r="L76" s="35">
        <v>7</v>
      </c>
      <c r="M76" s="35">
        <v>27</v>
      </c>
      <c r="N76" s="35">
        <v>0</v>
      </c>
      <c r="O76" s="39">
        <v>44000</v>
      </c>
    </row>
    <row r="77" spans="1:15" s="3" customFormat="1" ht="12" x14ac:dyDescent="0.2">
      <c r="A77" s="3">
        <v>76</v>
      </c>
      <c r="B77" s="35">
        <v>2019</v>
      </c>
      <c r="C77" s="35">
        <v>2019</v>
      </c>
      <c r="D77" s="36" t="s">
        <v>556</v>
      </c>
      <c r="E77" s="36" t="s">
        <v>42</v>
      </c>
      <c r="F77" s="36" t="s">
        <v>43</v>
      </c>
      <c r="G77" s="36" t="s">
        <v>22</v>
      </c>
      <c r="H77" s="36" t="s">
        <v>44</v>
      </c>
      <c r="I77" s="35">
        <v>2019</v>
      </c>
      <c r="J77" s="36" t="s">
        <v>375</v>
      </c>
      <c r="K77" s="36" t="s">
        <v>376</v>
      </c>
      <c r="L77" s="35">
        <v>7</v>
      </c>
      <c r="M77" s="35">
        <v>26</v>
      </c>
      <c r="N77" s="35">
        <v>0</v>
      </c>
      <c r="O77" s="39">
        <v>44000</v>
      </c>
    </row>
    <row r="78" spans="1:15" s="3" customFormat="1" ht="12" x14ac:dyDescent="0.2">
      <c r="A78" s="3">
        <v>77</v>
      </c>
      <c r="B78" s="35">
        <v>2019</v>
      </c>
      <c r="C78" s="35">
        <v>2019</v>
      </c>
      <c r="D78" s="36" t="s">
        <v>556</v>
      </c>
      <c r="E78" s="36" t="s">
        <v>48</v>
      </c>
      <c r="F78" s="36" t="s">
        <v>49</v>
      </c>
      <c r="G78" s="36" t="s">
        <v>22</v>
      </c>
      <c r="H78" s="36" t="s">
        <v>50</v>
      </c>
      <c r="I78" s="35">
        <v>2019</v>
      </c>
      <c r="J78" s="36" t="s">
        <v>375</v>
      </c>
      <c r="K78" s="36" t="s">
        <v>376</v>
      </c>
      <c r="L78" s="35">
        <v>7</v>
      </c>
      <c r="M78" s="35">
        <v>28</v>
      </c>
      <c r="N78" s="35">
        <v>0</v>
      </c>
      <c r="O78" s="39">
        <v>44000</v>
      </c>
    </row>
    <row r="79" spans="1:15" s="3" customFormat="1" ht="12" x14ac:dyDescent="0.2">
      <c r="A79" s="3">
        <v>78</v>
      </c>
      <c r="B79" s="35">
        <v>2019</v>
      </c>
      <c r="C79" s="35">
        <v>2019</v>
      </c>
      <c r="D79" s="36" t="s">
        <v>556</v>
      </c>
      <c r="E79" s="36" t="s">
        <v>51</v>
      </c>
      <c r="F79" s="36" t="s">
        <v>52</v>
      </c>
      <c r="G79" s="36" t="s">
        <v>22</v>
      </c>
      <c r="H79" s="36" t="s">
        <v>53</v>
      </c>
      <c r="I79" s="35">
        <v>2019</v>
      </c>
      <c r="J79" s="36" t="s">
        <v>375</v>
      </c>
      <c r="K79" s="36" t="s">
        <v>376</v>
      </c>
      <c r="L79" s="35">
        <v>7</v>
      </c>
      <c r="M79" s="35">
        <v>27</v>
      </c>
      <c r="N79" s="35">
        <v>0</v>
      </c>
      <c r="O79" s="39">
        <v>44000</v>
      </c>
    </row>
    <row r="80" spans="1:15" s="3" customFormat="1" ht="12" x14ac:dyDescent="0.2">
      <c r="A80" s="3">
        <v>79</v>
      </c>
      <c r="B80" s="35">
        <v>2019</v>
      </c>
      <c r="C80" s="35">
        <v>2019</v>
      </c>
      <c r="D80" s="36" t="s">
        <v>556</v>
      </c>
      <c r="E80" s="36" t="s">
        <v>59</v>
      </c>
      <c r="F80" s="36" t="s">
        <v>31</v>
      </c>
      <c r="G80" s="36" t="s">
        <v>22</v>
      </c>
      <c r="H80" s="36" t="s">
        <v>60</v>
      </c>
      <c r="I80" s="35">
        <v>2019</v>
      </c>
      <c r="J80" s="36" t="s">
        <v>375</v>
      </c>
      <c r="K80" s="36" t="s">
        <v>376</v>
      </c>
      <c r="L80" s="35">
        <v>7</v>
      </c>
      <c r="M80" s="35">
        <v>25</v>
      </c>
      <c r="N80" s="35">
        <v>0</v>
      </c>
      <c r="O80" s="39">
        <v>44000</v>
      </c>
    </row>
    <row r="81" spans="1:15" s="3" customFormat="1" ht="12" x14ac:dyDescent="0.2">
      <c r="A81" s="3">
        <v>80</v>
      </c>
      <c r="B81" s="35">
        <v>2019</v>
      </c>
      <c r="C81" s="35">
        <v>2019</v>
      </c>
      <c r="D81" s="36" t="s">
        <v>556</v>
      </c>
      <c r="E81" s="36" t="s">
        <v>414</v>
      </c>
      <c r="F81" s="36" t="s">
        <v>90</v>
      </c>
      <c r="G81" s="36" t="s">
        <v>22</v>
      </c>
      <c r="H81" s="36" t="s">
        <v>415</v>
      </c>
      <c r="I81" s="35">
        <v>2019</v>
      </c>
      <c r="J81" s="36" t="s">
        <v>375</v>
      </c>
      <c r="K81" s="36" t="s">
        <v>376</v>
      </c>
      <c r="L81" s="35">
        <v>7</v>
      </c>
      <c r="M81" s="35">
        <v>28</v>
      </c>
      <c r="N81" s="35">
        <v>0</v>
      </c>
      <c r="O81" s="39">
        <v>44000</v>
      </c>
    </row>
    <row r="82" spans="1:15" s="3" customFormat="1" ht="12" x14ac:dyDescent="0.2">
      <c r="A82" s="3">
        <v>81</v>
      </c>
      <c r="B82" s="35">
        <v>2019</v>
      </c>
      <c r="C82" s="35">
        <v>2019</v>
      </c>
      <c r="D82" s="36" t="s">
        <v>556</v>
      </c>
      <c r="E82" s="36" t="s">
        <v>61</v>
      </c>
      <c r="F82" s="36" t="s">
        <v>52</v>
      </c>
      <c r="G82" s="36" t="s">
        <v>22</v>
      </c>
      <c r="H82" s="36" t="s">
        <v>62</v>
      </c>
      <c r="I82" s="35">
        <v>2019</v>
      </c>
      <c r="J82" s="36" t="s">
        <v>375</v>
      </c>
      <c r="K82" s="36" t="s">
        <v>376</v>
      </c>
      <c r="L82" s="35">
        <v>7</v>
      </c>
      <c r="M82" s="35">
        <v>27</v>
      </c>
      <c r="N82" s="35">
        <v>0</v>
      </c>
      <c r="O82" s="39">
        <v>44000</v>
      </c>
    </row>
    <row r="83" spans="1:15" s="3" customFormat="1" ht="12" x14ac:dyDescent="0.2">
      <c r="A83" s="3">
        <v>82</v>
      </c>
      <c r="B83" s="35">
        <v>2019</v>
      </c>
      <c r="C83" s="35">
        <v>2018</v>
      </c>
      <c r="D83" s="36" t="s">
        <v>556</v>
      </c>
      <c r="E83" s="36" t="s">
        <v>63</v>
      </c>
      <c r="F83" s="36" t="s">
        <v>64</v>
      </c>
      <c r="G83" s="36" t="s">
        <v>16</v>
      </c>
      <c r="H83" s="36" t="s">
        <v>65</v>
      </c>
      <c r="I83" s="35">
        <v>2019</v>
      </c>
      <c r="J83" s="36" t="s">
        <v>375</v>
      </c>
      <c r="K83" s="36" t="s">
        <v>376</v>
      </c>
      <c r="L83" s="35">
        <v>7</v>
      </c>
      <c r="M83" s="35">
        <v>23</v>
      </c>
      <c r="N83" s="35">
        <v>0</v>
      </c>
      <c r="O83" s="39">
        <v>44000</v>
      </c>
    </row>
    <row r="84" spans="1:15" s="3" customFormat="1" ht="12" x14ac:dyDescent="0.2">
      <c r="A84" s="3">
        <v>83</v>
      </c>
      <c r="B84" s="35">
        <v>2019</v>
      </c>
      <c r="C84" s="35">
        <v>2019</v>
      </c>
      <c r="D84" s="36" t="s">
        <v>556</v>
      </c>
      <c r="E84" s="36" t="s">
        <v>416</v>
      </c>
      <c r="F84" s="36" t="s">
        <v>40</v>
      </c>
      <c r="G84" s="36" t="s">
        <v>22</v>
      </c>
      <c r="H84" s="36" t="s">
        <v>417</v>
      </c>
      <c r="I84" s="35">
        <v>2019</v>
      </c>
      <c r="J84" s="36" t="s">
        <v>375</v>
      </c>
      <c r="K84" s="36" t="s">
        <v>376</v>
      </c>
      <c r="L84" s="35">
        <v>7</v>
      </c>
      <c r="M84" s="35">
        <v>23</v>
      </c>
      <c r="N84" s="35">
        <v>0</v>
      </c>
      <c r="O84" s="39">
        <v>44000</v>
      </c>
    </row>
    <row r="85" spans="1:15" s="3" customFormat="1" ht="12" x14ac:dyDescent="0.2">
      <c r="A85" s="3">
        <v>84</v>
      </c>
      <c r="B85" s="35">
        <v>2019</v>
      </c>
      <c r="C85" s="35">
        <v>2019</v>
      </c>
      <c r="D85" s="36" t="s">
        <v>556</v>
      </c>
      <c r="E85" s="36" t="s">
        <v>69</v>
      </c>
      <c r="F85" s="36" t="s">
        <v>70</v>
      </c>
      <c r="G85" s="36" t="s">
        <v>22</v>
      </c>
      <c r="H85" s="36" t="s">
        <v>71</v>
      </c>
      <c r="I85" s="35">
        <v>2019</v>
      </c>
      <c r="J85" s="36" t="s">
        <v>375</v>
      </c>
      <c r="K85" s="36" t="s">
        <v>376</v>
      </c>
      <c r="L85" s="35">
        <v>7</v>
      </c>
      <c r="M85" s="35">
        <v>29</v>
      </c>
      <c r="N85" s="35">
        <v>0</v>
      </c>
      <c r="O85" s="39">
        <v>44000</v>
      </c>
    </row>
    <row r="86" spans="1:15" s="3" customFormat="1" ht="12" x14ac:dyDescent="0.2">
      <c r="A86" s="3">
        <v>85</v>
      </c>
      <c r="B86" s="35">
        <v>2019</v>
      </c>
      <c r="C86" s="35">
        <v>2019</v>
      </c>
      <c r="D86" s="36" t="s">
        <v>556</v>
      </c>
      <c r="E86" s="36" t="s">
        <v>72</v>
      </c>
      <c r="F86" s="36" t="s">
        <v>73</v>
      </c>
      <c r="G86" s="36" t="s">
        <v>22</v>
      </c>
      <c r="H86" s="36" t="s">
        <v>74</v>
      </c>
      <c r="I86" s="35">
        <v>2019</v>
      </c>
      <c r="J86" s="36" t="s">
        <v>375</v>
      </c>
      <c r="K86" s="36" t="s">
        <v>376</v>
      </c>
      <c r="L86" s="35">
        <v>7</v>
      </c>
      <c r="M86" s="35">
        <v>28</v>
      </c>
      <c r="N86" s="35">
        <v>0</v>
      </c>
      <c r="O86" s="39">
        <v>44000</v>
      </c>
    </row>
    <row r="87" spans="1:15" s="3" customFormat="1" ht="12" x14ac:dyDescent="0.2">
      <c r="A87" s="3">
        <v>86</v>
      </c>
      <c r="B87" s="35">
        <v>2019</v>
      </c>
      <c r="C87" s="35">
        <v>2019</v>
      </c>
      <c r="D87" s="36" t="s">
        <v>556</v>
      </c>
      <c r="E87" s="36" t="s">
        <v>75</v>
      </c>
      <c r="F87" s="36" t="s">
        <v>76</v>
      </c>
      <c r="G87" s="36" t="s">
        <v>22</v>
      </c>
      <c r="H87" s="36" t="s">
        <v>77</v>
      </c>
      <c r="I87" s="35">
        <v>2019</v>
      </c>
      <c r="J87" s="36" t="s">
        <v>375</v>
      </c>
      <c r="K87" s="36" t="s">
        <v>376</v>
      </c>
      <c r="L87" s="35">
        <v>7</v>
      </c>
      <c r="M87" s="35">
        <v>28</v>
      </c>
      <c r="N87" s="35">
        <v>0</v>
      </c>
      <c r="O87" s="39">
        <v>44000</v>
      </c>
    </row>
    <row r="88" spans="1:15" s="3" customFormat="1" ht="12" x14ac:dyDescent="0.2">
      <c r="A88" s="3">
        <v>87</v>
      </c>
      <c r="B88" s="35">
        <v>2019</v>
      </c>
      <c r="C88" s="35">
        <v>2019</v>
      </c>
      <c r="D88" s="36" t="s">
        <v>556</v>
      </c>
      <c r="E88" s="36" t="s">
        <v>78</v>
      </c>
      <c r="F88" s="36" t="s">
        <v>79</v>
      </c>
      <c r="G88" s="36" t="s">
        <v>22</v>
      </c>
      <c r="H88" s="36" t="s">
        <v>80</v>
      </c>
      <c r="I88" s="35">
        <v>2019</v>
      </c>
      <c r="J88" s="36" t="s">
        <v>375</v>
      </c>
      <c r="K88" s="36" t="s">
        <v>376</v>
      </c>
      <c r="L88" s="35">
        <v>7</v>
      </c>
      <c r="M88" s="35">
        <v>28</v>
      </c>
      <c r="N88" s="35">
        <v>0</v>
      </c>
      <c r="O88" s="39">
        <v>44000</v>
      </c>
    </row>
    <row r="89" spans="1:15" s="3" customFormat="1" ht="12" x14ac:dyDescent="0.2">
      <c r="A89" s="3">
        <v>88</v>
      </c>
      <c r="B89" s="35">
        <v>2019</v>
      </c>
      <c r="C89" s="35">
        <v>2018</v>
      </c>
      <c r="D89" s="36" t="s">
        <v>556</v>
      </c>
      <c r="E89" s="36" t="s">
        <v>81</v>
      </c>
      <c r="F89" s="36" t="s">
        <v>82</v>
      </c>
      <c r="G89" s="36" t="s">
        <v>16</v>
      </c>
      <c r="H89" s="36" t="s">
        <v>83</v>
      </c>
      <c r="I89" s="35">
        <v>2019</v>
      </c>
      <c r="J89" s="36" t="s">
        <v>375</v>
      </c>
      <c r="K89" s="36" t="s">
        <v>376</v>
      </c>
      <c r="L89" s="35">
        <v>7</v>
      </c>
      <c r="M89" s="35">
        <v>26</v>
      </c>
      <c r="N89" s="35">
        <v>0</v>
      </c>
      <c r="O89" s="39">
        <v>44000</v>
      </c>
    </row>
    <row r="90" spans="1:15" s="3" customFormat="1" ht="12" x14ac:dyDescent="0.2">
      <c r="A90" s="3">
        <v>89</v>
      </c>
      <c r="B90" s="35">
        <v>2019</v>
      </c>
      <c r="C90" s="35">
        <v>2019</v>
      </c>
      <c r="D90" s="36" t="s">
        <v>556</v>
      </c>
      <c r="E90" s="36" t="s">
        <v>86</v>
      </c>
      <c r="F90" s="36" t="s">
        <v>87</v>
      </c>
      <c r="G90" s="36" t="s">
        <v>22</v>
      </c>
      <c r="H90" s="36" t="s">
        <v>88</v>
      </c>
      <c r="I90" s="35">
        <v>2019</v>
      </c>
      <c r="J90" s="36" t="s">
        <v>375</v>
      </c>
      <c r="K90" s="36" t="s">
        <v>376</v>
      </c>
      <c r="L90" s="35">
        <v>7</v>
      </c>
      <c r="M90" s="35">
        <v>28</v>
      </c>
      <c r="N90" s="35">
        <v>0</v>
      </c>
      <c r="O90" s="39">
        <v>44000</v>
      </c>
    </row>
    <row r="91" spans="1:15" s="3" customFormat="1" ht="12" x14ac:dyDescent="0.2">
      <c r="A91" s="3">
        <v>90</v>
      </c>
      <c r="B91" s="35">
        <v>2019</v>
      </c>
      <c r="C91" s="35">
        <v>2019</v>
      </c>
      <c r="D91" s="36" t="s">
        <v>556</v>
      </c>
      <c r="E91" s="36" t="s">
        <v>36</v>
      </c>
      <c r="F91" s="36" t="s">
        <v>37</v>
      </c>
      <c r="G91" s="36" t="s">
        <v>22</v>
      </c>
      <c r="H91" s="36" t="s">
        <v>38</v>
      </c>
      <c r="I91" s="35">
        <v>2019</v>
      </c>
      <c r="J91" s="36" t="s">
        <v>375</v>
      </c>
      <c r="K91" s="36" t="s">
        <v>376</v>
      </c>
      <c r="L91" s="35">
        <v>7</v>
      </c>
      <c r="M91" s="35">
        <v>27</v>
      </c>
      <c r="N91" s="35">
        <v>0</v>
      </c>
      <c r="O91" s="39">
        <v>44015</v>
      </c>
    </row>
    <row r="92" spans="1:15" s="3" customFormat="1" ht="12" x14ac:dyDescent="0.2">
      <c r="A92" s="3">
        <v>91</v>
      </c>
      <c r="B92" s="35">
        <v>2019</v>
      </c>
      <c r="C92" s="35">
        <v>2018</v>
      </c>
      <c r="D92" s="36" t="s">
        <v>556</v>
      </c>
      <c r="E92" s="36" t="s">
        <v>45</v>
      </c>
      <c r="F92" s="36" t="s">
        <v>46</v>
      </c>
      <c r="G92" s="36" t="s">
        <v>16</v>
      </c>
      <c r="H92" s="36" t="s">
        <v>47</v>
      </c>
      <c r="I92" s="35">
        <v>2019</v>
      </c>
      <c r="J92" s="36" t="s">
        <v>375</v>
      </c>
      <c r="K92" s="36" t="s">
        <v>376</v>
      </c>
      <c r="L92" s="35">
        <v>7</v>
      </c>
      <c r="M92" s="35">
        <v>26</v>
      </c>
      <c r="N92" s="35">
        <v>0</v>
      </c>
      <c r="O92" s="39">
        <v>44015</v>
      </c>
    </row>
    <row r="93" spans="1:15" s="3" customFormat="1" ht="12" x14ac:dyDescent="0.2">
      <c r="A93" s="3">
        <v>92</v>
      </c>
      <c r="B93" s="35">
        <v>2019</v>
      </c>
      <c r="C93" s="35">
        <v>2019</v>
      </c>
      <c r="D93" s="36" t="s">
        <v>556</v>
      </c>
      <c r="E93" s="36" t="s">
        <v>84</v>
      </c>
      <c r="F93" s="36" t="s">
        <v>31</v>
      </c>
      <c r="G93" s="36" t="s">
        <v>22</v>
      </c>
      <c r="H93" s="36" t="s">
        <v>85</v>
      </c>
      <c r="I93" s="35">
        <v>2019</v>
      </c>
      <c r="J93" s="36" t="s">
        <v>375</v>
      </c>
      <c r="K93" s="36" t="s">
        <v>376</v>
      </c>
      <c r="L93" s="35">
        <v>7</v>
      </c>
      <c r="M93" s="35">
        <v>27</v>
      </c>
      <c r="N93" s="35">
        <v>0</v>
      </c>
      <c r="O93" s="39">
        <v>44015</v>
      </c>
    </row>
    <row r="94" spans="1:15" s="3" customFormat="1" ht="12" x14ac:dyDescent="0.2">
      <c r="A94" s="3">
        <v>93</v>
      </c>
      <c r="B94" s="35">
        <v>2019</v>
      </c>
      <c r="C94" s="35">
        <v>2018</v>
      </c>
      <c r="D94" s="36" t="s">
        <v>556</v>
      </c>
      <c r="E94" s="36" t="s">
        <v>89</v>
      </c>
      <c r="F94" s="36" t="s">
        <v>90</v>
      </c>
      <c r="G94" s="36" t="s">
        <v>22</v>
      </c>
      <c r="H94" s="36" t="s">
        <v>91</v>
      </c>
      <c r="I94" s="35">
        <v>2019</v>
      </c>
      <c r="J94" s="36" t="s">
        <v>375</v>
      </c>
      <c r="K94" s="36" t="s">
        <v>376</v>
      </c>
      <c r="L94" s="35">
        <v>7</v>
      </c>
      <c r="M94" s="35">
        <v>26</v>
      </c>
      <c r="N94" s="35">
        <v>0</v>
      </c>
      <c r="O94" s="39">
        <v>44015</v>
      </c>
    </row>
    <row r="95" spans="1:15" s="3" customFormat="1" ht="12" x14ac:dyDescent="0.2">
      <c r="A95" s="3">
        <v>94</v>
      </c>
      <c r="B95" s="35">
        <v>2019</v>
      </c>
      <c r="C95" s="35">
        <v>2019</v>
      </c>
      <c r="D95" s="36" t="s">
        <v>556</v>
      </c>
      <c r="E95" s="36" t="s">
        <v>54</v>
      </c>
      <c r="F95" s="36" t="s">
        <v>40</v>
      </c>
      <c r="G95" s="36" t="s">
        <v>22</v>
      </c>
      <c r="H95" s="36" t="s">
        <v>55</v>
      </c>
      <c r="I95" s="35">
        <v>2019</v>
      </c>
      <c r="J95" s="36" t="s">
        <v>375</v>
      </c>
      <c r="K95" s="36" t="s">
        <v>376</v>
      </c>
      <c r="L95" s="35">
        <v>7</v>
      </c>
      <c r="M95" s="35">
        <v>26</v>
      </c>
      <c r="N95" s="35">
        <v>0</v>
      </c>
      <c r="O95" s="39">
        <v>44029</v>
      </c>
    </row>
    <row r="96" spans="1:15" s="3" customFormat="1" ht="12" x14ac:dyDescent="0.2">
      <c r="A96" s="3">
        <v>1</v>
      </c>
      <c r="B96" s="40">
        <v>2019</v>
      </c>
      <c r="C96" s="40">
        <v>2019</v>
      </c>
      <c r="D96" s="41" t="s">
        <v>556</v>
      </c>
      <c r="E96" s="41" t="s">
        <v>14</v>
      </c>
      <c r="F96" s="41" t="s">
        <v>15</v>
      </c>
      <c r="G96" s="41" t="s">
        <v>16</v>
      </c>
      <c r="H96" s="41" t="s">
        <v>17</v>
      </c>
      <c r="I96" s="40">
        <v>2019</v>
      </c>
      <c r="J96" s="41" t="s">
        <v>375</v>
      </c>
      <c r="K96" s="41" t="s">
        <v>376</v>
      </c>
      <c r="L96" s="40">
        <v>7</v>
      </c>
      <c r="M96" s="40">
        <v>24</v>
      </c>
      <c r="N96" s="40">
        <v>0</v>
      </c>
      <c r="O96" s="42">
        <v>44245</v>
      </c>
    </row>
    <row r="97" spans="1:18" s="3" customFormat="1" ht="12" x14ac:dyDescent="0.2">
      <c r="A97" s="3">
        <v>2</v>
      </c>
      <c r="B97" s="40">
        <v>2019</v>
      </c>
      <c r="C97" s="40">
        <v>2019</v>
      </c>
      <c r="D97" s="41" t="s">
        <v>556</v>
      </c>
      <c r="E97" s="41" t="s">
        <v>20</v>
      </c>
      <c r="F97" s="41" t="s">
        <v>21</v>
      </c>
      <c r="G97" s="41" t="s">
        <v>22</v>
      </c>
      <c r="H97" s="41" t="s">
        <v>23</v>
      </c>
      <c r="I97" s="40">
        <v>2019</v>
      </c>
      <c r="J97" s="41" t="s">
        <v>375</v>
      </c>
      <c r="K97" s="41" t="s">
        <v>376</v>
      </c>
      <c r="L97" s="40">
        <v>7</v>
      </c>
      <c r="M97" s="40">
        <v>26</v>
      </c>
      <c r="N97" s="40">
        <v>0</v>
      </c>
      <c r="O97" s="42">
        <v>44245</v>
      </c>
    </row>
    <row r="98" spans="1:18" s="3" customFormat="1" ht="12" x14ac:dyDescent="0.2">
      <c r="A98" s="3">
        <v>3</v>
      </c>
      <c r="B98" s="40">
        <v>2019</v>
      </c>
      <c r="C98" s="40">
        <v>2011</v>
      </c>
      <c r="D98" s="41" t="s">
        <v>556</v>
      </c>
      <c r="E98" s="41" t="s">
        <v>538</v>
      </c>
      <c r="F98" s="41" t="s">
        <v>539</v>
      </c>
      <c r="G98" s="41" t="s">
        <v>16</v>
      </c>
      <c r="H98" s="41" t="s">
        <v>540</v>
      </c>
      <c r="I98" s="40">
        <v>2019</v>
      </c>
      <c r="J98" s="41" t="s">
        <v>375</v>
      </c>
      <c r="K98" s="41" t="s">
        <v>376</v>
      </c>
      <c r="L98" s="40">
        <v>7</v>
      </c>
      <c r="M98" s="40">
        <v>26</v>
      </c>
      <c r="N98" s="40">
        <v>0</v>
      </c>
      <c r="O98" s="42">
        <v>44245</v>
      </c>
    </row>
    <row r="99" spans="1:18" s="3" customFormat="1" ht="14.25" x14ac:dyDescent="0.2">
      <c r="A99" s="3">
        <v>4</v>
      </c>
      <c r="B99" s="40">
        <v>2019</v>
      </c>
      <c r="C99" s="40">
        <v>2019</v>
      </c>
      <c r="D99" s="41" t="s">
        <v>556</v>
      </c>
      <c r="E99" s="41" t="s">
        <v>33</v>
      </c>
      <c r="F99" s="41" t="s">
        <v>34</v>
      </c>
      <c r="G99" s="41" t="s">
        <v>22</v>
      </c>
      <c r="H99" s="41" t="s">
        <v>35</v>
      </c>
      <c r="I99" s="40">
        <v>2019</v>
      </c>
      <c r="J99" s="41" t="s">
        <v>375</v>
      </c>
      <c r="K99" s="41" t="s">
        <v>376</v>
      </c>
      <c r="L99" s="40">
        <v>7</v>
      </c>
      <c r="M99" s="40">
        <v>28</v>
      </c>
      <c r="N99" s="40">
        <v>0</v>
      </c>
      <c r="O99" s="42">
        <v>44245</v>
      </c>
      <c r="Q99" s="30">
        <v>18</v>
      </c>
      <c r="R99" s="30">
        <f>COUNTIF($M$96:$M$141,18)</f>
        <v>0</v>
      </c>
    </row>
    <row r="100" spans="1:18" s="3" customFormat="1" ht="14.25" x14ac:dyDescent="0.2">
      <c r="A100" s="3">
        <v>5</v>
      </c>
      <c r="B100" s="40">
        <v>2019</v>
      </c>
      <c r="C100" s="40">
        <v>2018</v>
      </c>
      <c r="D100" s="41" t="s">
        <v>556</v>
      </c>
      <c r="E100" s="41" t="s">
        <v>66</v>
      </c>
      <c r="F100" s="41" t="s">
        <v>67</v>
      </c>
      <c r="G100" s="41" t="s">
        <v>16</v>
      </c>
      <c r="H100" s="41" t="s">
        <v>68</v>
      </c>
      <c r="I100" s="40">
        <v>2019</v>
      </c>
      <c r="J100" s="41" t="s">
        <v>375</v>
      </c>
      <c r="K100" s="41" t="s">
        <v>376</v>
      </c>
      <c r="L100" s="40">
        <v>7</v>
      </c>
      <c r="M100" s="40">
        <v>27</v>
      </c>
      <c r="N100" s="40">
        <v>0</v>
      </c>
      <c r="O100" s="42">
        <v>44245</v>
      </c>
      <c r="Q100" s="30">
        <v>19</v>
      </c>
      <c r="R100" s="30">
        <f>COUNTIF($M$96:$M$141,19)</f>
        <v>0</v>
      </c>
    </row>
    <row r="101" spans="1:18" s="3" customFormat="1" ht="14.25" x14ac:dyDescent="0.2">
      <c r="A101" s="3">
        <v>6</v>
      </c>
      <c r="B101" s="40">
        <v>2020</v>
      </c>
      <c r="C101" s="40">
        <v>2020</v>
      </c>
      <c r="D101" s="41" t="s">
        <v>556</v>
      </c>
      <c r="E101" s="41" t="s">
        <v>271</v>
      </c>
      <c r="F101" s="41" t="s">
        <v>272</v>
      </c>
      <c r="G101" s="41" t="s">
        <v>22</v>
      </c>
      <c r="H101" s="41" t="s">
        <v>273</v>
      </c>
      <c r="I101" s="40">
        <v>2020</v>
      </c>
      <c r="J101" s="41" t="s">
        <v>375</v>
      </c>
      <c r="K101" s="41" t="s">
        <v>376</v>
      </c>
      <c r="L101" s="40">
        <v>7</v>
      </c>
      <c r="M101" s="40">
        <v>28</v>
      </c>
      <c r="N101" s="40">
        <v>0</v>
      </c>
      <c r="O101" s="42">
        <v>44358</v>
      </c>
      <c r="Q101" s="30">
        <v>20</v>
      </c>
      <c r="R101" s="30">
        <f>COUNTIF($M$96:$M$141,20)</f>
        <v>0</v>
      </c>
    </row>
    <row r="102" spans="1:18" s="3" customFormat="1" ht="14.25" x14ac:dyDescent="0.2">
      <c r="A102" s="3">
        <v>7</v>
      </c>
      <c r="B102" s="40">
        <v>2020</v>
      </c>
      <c r="C102" s="40">
        <v>2020</v>
      </c>
      <c r="D102" s="41" t="s">
        <v>556</v>
      </c>
      <c r="E102" s="41" t="s">
        <v>274</v>
      </c>
      <c r="F102" s="41" t="s">
        <v>25</v>
      </c>
      <c r="G102" s="41" t="s">
        <v>22</v>
      </c>
      <c r="H102" s="41" t="s">
        <v>275</v>
      </c>
      <c r="I102" s="40">
        <v>2020</v>
      </c>
      <c r="J102" s="41" t="s">
        <v>375</v>
      </c>
      <c r="K102" s="41" t="s">
        <v>376</v>
      </c>
      <c r="L102" s="40">
        <v>7</v>
      </c>
      <c r="M102" s="40">
        <v>26</v>
      </c>
      <c r="N102" s="40">
        <v>0</v>
      </c>
      <c r="O102" s="42">
        <v>44358</v>
      </c>
      <c r="Q102" s="30">
        <v>21</v>
      </c>
      <c r="R102" s="30">
        <f>COUNTIF($M$96:$M$141,21)</f>
        <v>0</v>
      </c>
    </row>
    <row r="103" spans="1:18" s="3" customFormat="1" ht="14.25" x14ac:dyDescent="0.2">
      <c r="A103" s="3">
        <v>8</v>
      </c>
      <c r="B103" s="40">
        <v>2020</v>
      </c>
      <c r="C103" s="40">
        <v>2020</v>
      </c>
      <c r="D103" s="41" t="s">
        <v>556</v>
      </c>
      <c r="E103" s="41" t="s">
        <v>279</v>
      </c>
      <c r="F103" s="41" t="s">
        <v>37</v>
      </c>
      <c r="G103" s="41" t="s">
        <v>22</v>
      </c>
      <c r="H103" s="41" t="s">
        <v>280</v>
      </c>
      <c r="I103" s="40">
        <v>2020</v>
      </c>
      <c r="J103" s="41" t="s">
        <v>375</v>
      </c>
      <c r="K103" s="41" t="s">
        <v>376</v>
      </c>
      <c r="L103" s="40">
        <v>7</v>
      </c>
      <c r="M103" s="40">
        <v>25</v>
      </c>
      <c r="N103" s="40">
        <v>0</v>
      </c>
      <c r="O103" s="42">
        <v>44358</v>
      </c>
      <c r="Q103" s="30">
        <v>22</v>
      </c>
      <c r="R103" s="30">
        <f>COUNTIF($M$96:$M$141,22)</f>
        <v>0</v>
      </c>
    </row>
    <row r="104" spans="1:18" s="3" customFormat="1" ht="14.25" x14ac:dyDescent="0.2">
      <c r="A104" s="3">
        <v>9</v>
      </c>
      <c r="B104" s="40">
        <v>2020</v>
      </c>
      <c r="C104" s="40">
        <v>2019</v>
      </c>
      <c r="D104" s="41" t="s">
        <v>556</v>
      </c>
      <c r="E104" s="41" t="s">
        <v>281</v>
      </c>
      <c r="F104" s="41" t="s">
        <v>25</v>
      </c>
      <c r="G104" s="41" t="s">
        <v>22</v>
      </c>
      <c r="H104" s="41" t="s">
        <v>282</v>
      </c>
      <c r="I104" s="40">
        <v>2020</v>
      </c>
      <c r="J104" s="41" t="s">
        <v>375</v>
      </c>
      <c r="K104" s="41" t="s">
        <v>376</v>
      </c>
      <c r="L104" s="40">
        <v>7</v>
      </c>
      <c r="M104" s="40">
        <v>26</v>
      </c>
      <c r="N104" s="40">
        <v>0</v>
      </c>
      <c r="O104" s="42">
        <v>44358</v>
      </c>
      <c r="Q104" s="30">
        <v>23</v>
      </c>
      <c r="R104" s="30">
        <f>COUNTIF($M$96:$M$141,23)</f>
        <v>0</v>
      </c>
    </row>
    <row r="105" spans="1:18" s="3" customFormat="1" ht="14.25" x14ac:dyDescent="0.2">
      <c r="A105" s="3">
        <v>10</v>
      </c>
      <c r="B105" s="40">
        <v>2020</v>
      </c>
      <c r="C105" s="40">
        <v>2020</v>
      </c>
      <c r="D105" s="41" t="s">
        <v>556</v>
      </c>
      <c r="E105" s="41" t="s">
        <v>286</v>
      </c>
      <c r="F105" s="41" t="s">
        <v>25</v>
      </c>
      <c r="G105" s="41" t="s">
        <v>22</v>
      </c>
      <c r="H105" s="41" t="s">
        <v>287</v>
      </c>
      <c r="I105" s="40">
        <v>2020</v>
      </c>
      <c r="J105" s="41" t="s">
        <v>375</v>
      </c>
      <c r="K105" s="41" t="s">
        <v>376</v>
      </c>
      <c r="L105" s="40">
        <v>7</v>
      </c>
      <c r="M105" s="40">
        <v>27</v>
      </c>
      <c r="N105" s="40">
        <v>0</v>
      </c>
      <c r="O105" s="42">
        <v>44358</v>
      </c>
      <c r="Q105" s="30">
        <v>24</v>
      </c>
      <c r="R105" s="30">
        <f>COUNTIF($M$96:$M$141,24)</f>
        <v>1</v>
      </c>
    </row>
    <row r="106" spans="1:18" s="3" customFormat="1" ht="14.25" x14ac:dyDescent="0.2">
      <c r="A106" s="3">
        <v>11</v>
      </c>
      <c r="B106" s="40">
        <v>2020</v>
      </c>
      <c r="C106" s="40">
        <v>2019</v>
      </c>
      <c r="D106" s="41" t="s">
        <v>556</v>
      </c>
      <c r="E106" s="41" t="s">
        <v>312</v>
      </c>
      <c r="F106" s="41" t="s">
        <v>313</v>
      </c>
      <c r="G106" s="41" t="s">
        <v>22</v>
      </c>
      <c r="H106" s="41" t="s">
        <v>314</v>
      </c>
      <c r="I106" s="40">
        <v>2020</v>
      </c>
      <c r="J106" s="41" t="s">
        <v>375</v>
      </c>
      <c r="K106" s="41" t="s">
        <v>376</v>
      </c>
      <c r="L106" s="40">
        <v>7</v>
      </c>
      <c r="M106" s="40">
        <v>28</v>
      </c>
      <c r="N106" s="40">
        <v>0</v>
      </c>
      <c r="O106" s="42">
        <v>44358</v>
      </c>
      <c r="Q106" s="30">
        <v>25</v>
      </c>
      <c r="R106" s="30">
        <f>COUNTIF($M$96:$M$141,25)</f>
        <v>6</v>
      </c>
    </row>
    <row r="107" spans="1:18" s="3" customFormat="1" ht="14.25" x14ac:dyDescent="0.2">
      <c r="A107" s="3">
        <v>12</v>
      </c>
      <c r="B107" s="40">
        <v>2020</v>
      </c>
      <c r="C107" s="40">
        <v>2020</v>
      </c>
      <c r="D107" s="41" t="s">
        <v>556</v>
      </c>
      <c r="E107" s="41" t="s">
        <v>320</v>
      </c>
      <c r="F107" s="41" t="s">
        <v>106</v>
      </c>
      <c r="G107" s="41" t="s">
        <v>16</v>
      </c>
      <c r="H107" s="41" t="s">
        <v>321</v>
      </c>
      <c r="I107" s="40">
        <v>2020</v>
      </c>
      <c r="J107" s="41" t="s">
        <v>375</v>
      </c>
      <c r="K107" s="41" t="s">
        <v>376</v>
      </c>
      <c r="L107" s="40">
        <v>7</v>
      </c>
      <c r="M107" s="40">
        <v>29</v>
      </c>
      <c r="N107" s="40">
        <v>0</v>
      </c>
      <c r="O107" s="42">
        <v>44358</v>
      </c>
      <c r="Q107" s="30">
        <v>26</v>
      </c>
      <c r="R107" s="30">
        <f>COUNTIF($M$96:$M$141,26)</f>
        <v>7</v>
      </c>
    </row>
    <row r="108" spans="1:18" s="3" customFormat="1" ht="14.25" x14ac:dyDescent="0.2">
      <c r="A108" s="3">
        <v>13</v>
      </c>
      <c r="B108" s="40">
        <v>2020</v>
      </c>
      <c r="C108" s="40">
        <v>2020</v>
      </c>
      <c r="D108" s="41" t="s">
        <v>556</v>
      </c>
      <c r="E108" s="41" t="s">
        <v>327</v>
      </c>
      <c r="F108" s="41" t="s">
        <v>82</v>
      </c>
      <c r="G108" s="41" t="s">
        <v>16</v>
      </c>
      <c r="H108" s="41" t="s">
        <v>328</v>
      </c>
      <c r="I108" s="40">
        <v>2020</v>
      </c>
      <c r="J108" s="41" t="s">
        <v>375</v>
      </c>
      <c r="K108" s="41" t="s">
        <v>376</v>
      </c>
      <c r="L108" s="40">
        <v>7</v>
      </c>
      <c r="M108" s="40">
        <v>28</v>
      </c>
      <c r="N108" s="40">
        <v>0</v>
      </c>
      <c r="O108" s="42">
        <v>44358</v>
      </c>
      <c r="Q108" s="30">
        <v>27</v>
      </c>
      <c r="R108" s="30">
        <f>COUNTIF($M$96:$M$141,27)</f>
        <v>9</v>
      </c>
    </row>
    <row r="109" spans="1:18" s="3" customFormat="1" ht="14.25" x14ac:dyDescent="0.2">
      <c r="A109" s="3">
        <v>14</v>
      </c>
      <c r="B109" s="40">
        <v>2020</v>
      </c>
      <c r="C109" s="40">
        <v>2020</v>
      </c>
      <c r="D109" s="41" t="s">
        <v>556</v>
      </c>
      <c r="E109" s="41" t="s">
        <v>333</v>
      </c>
      <c r="F109" s="41" t="s">
        <v>272</v>
      </c>
      <c r="G109" s="41" t="s">
        <v>22</v>
      </c>
      <c r="H109" s="41" t="s">
        <v>334</v>
      </c>
      <c r="I109" s="40">
        <v>2020</v>
      </c>
      <c r="J109" s="41" t="s">
        <v>375</v>
      </c>
      <c r="K109" s="41" t="s">
        <v>376</v>
      </c>
      <c r="L109" s="40">
        <v>7</v>
      </c>
      <c r="M109" s="40">
        <v>26</v>
      </c>
      <c r="N109" s="40">
        <v>0</v>
      </c>
      <c r="O109" s="42">
        <v>44358</v>
      </c>
      <c r="Q109" s="30">
        <v>28</v>
      </c>
      <c r="R109" s="30">
        <f>COUNTIF($M$96:$M$141,28)</f>
        <v>16</v>
      </c>
    </row>
    <row r="110" spans="1:18" s="3" customFormat="1" ht="14.25" x14ac:dyDescent="0.2">
      <c r="A110" s="3">
        <v>15</v>
      </c>
      <c r="B110" s="40">
        <v>2020</v>
      </c>
      <c r="C110" s="40">
        <v>2020</v>
      </c>
      <c r="D110" s="41" t="s">
        <v>556</v>
      </c>
      <c r="E110" s="41" t="s">
        <v>342</v>
      </c>
      <c r="F110" s="41" t="s">
        <v>343</v>
      </c>
      <c r="G110" s="41" t="s">
        <v>22</v>
      </c>
      <c r="H110" s="41" t="s">
        <v>344</v>
      </c>
      <c r="I110" s="40">
        <v>2020</v>
      </c>
      <c r="J110" s="41" t="s">
        <v>375</v>
      </c>
      <c r="K110" s="41" t="s">
        <v>376</v>
      </c>
      <c r="L110" s="40">
        <v>7</v>
      </c>
      <c r="M110" s="40">
        <v>28</v>
      </c>
      <c r="N110" s="40">
        <v>0</v>
      </c>
      <c r="O110" s="42">
        <v>44358</v>
      </c>
      <c r="Q110" s="30">
        <v>29</v>
      </c>
      <c r="R110" s="30">
        <f>COUNTIF($M$96:$M$141,29)</f>
        <v>6</v>
      </c>
    </row>
    <row r="111" spans="1:18" s="3" customFormat="1" ht="14.25" x14ac:dyDescent="0.2">
      <c r="A111" s="3">
        <v>16</v>
      </c>
      <c r="B111" s="40">
        <v>2020</v>
      </c>
      <c r="C111" s="40">
        <v>2020</v>
      </c>
      <c r="D111" s="41" t="s">
        <v>556</v>
      </c>
      <c r="E111" s="41" t="s">
        <v>268</v>
      </c>
      <c r="F111" s="41" t="s">
        <v>269</v>
      </c>
      <c r="G111" s="41" t="s">
        <v>16</v>
      </c>
      <c r="H111" s="41" t="s">
        <v>270</v>
      </c>
      <c r="I111" s="40">
        <v>2020</v>
      </c>
      <c r="J111" s="41" t="s">
        <v>375</v>
      </c>
      <c r="K111" s="41" t="s">
        <v>376</v>
      </c>
      <c r="L111" s="40">
        <v>7</v>
      </c>
      <c r="M111" s="40">
        <v>29</v>
      </c>
      <c r="N111" s="40">
        <v>0</v>
      </c>
      <c r="O111" s="42">
        <v>44364</v>
      </c>
      <c r="Q111" s="30">
        <v>30</v>
      </c>
      <c r="R111" s="30">
        <f>COUNTIF($M$96:$M$141,30)</f>
        <v>1</v>
      </c>
    </row>
    <row r="112" spans="1:18" s="3" customFormat="1" ht="14.25" x14ac:dyDescent="0.2">
      <c r="A112" s="3">
        <v>17</v>
      </c>
      <c r="B112" s="40">
        <v>2020</v>
      </c>
      <c r="C112" s="40">
        <v>2018</v>
      </c>
      <c r="D112" s="41" t="s">
        <v>556</v>
      </c>
      <c r="E112" s="41" t="s">
        <v>276</v>
      </c>
      <c r="F112" s="41" t="s">
        <v>277</v>
      </c>
      <c r="G112" s="41" t="s">
        <v>22</v>
      </c>
      <c r="H112" s="41" t="s">
        <v>278</v>
      </c>
      <c r="I112" s="40">
        <v>2020</v>
      </c>
      <c r="J112" s="41" t="s">
        <v>375</v>
      </c>
      <c r="K112" s="41" t="s">
        <v>376</v>
      </c>
      <c r="L112" s="40">
        <v>7</v>
      </c>
      <c r="M112" s="40">
        <v>25</v>
      </c>
      <c r="N112" s="40">
        <v>0</v>
      </c>
      <c r="O112" s="42">
        <v>44364</v>
      </c>
      <c r="Q112" s="30" t="s">
        <v>363</v>
      </c>
      <c r="R112" s="30">
        <f>COUNTIF($M$96:$M$141,31)</f>
        <v>0</v>
      </c>
    </row>
    <row r="113" spans="1:15" s="3" customFormat="1" ht="12" x14ac:dyDescent="0.2">
      <c r="A113" s="3">
        <v>18</v>
      </c>
      <c r="B113" s="40">
        <v>2020</v>
      </c>
      <c r="C113" s="40">
        <v>2020</v>
      </c>
      <c r="D113" s="41" t="s">
        <v>556</v>
      </c>
      <c r="E113" s="41" t="s">
        <v>27</v>
      </c>
      <c r="F113" s="41" t="s">
        <v>277</v>
      </c>
      <c r="G113" s="41" t="s">
        <v>22</v>
      </c>
      <c r="H113" s="41" t="s">
        <v>283</v>
      </c>
      <c r="I113" s="40">
        <v>2020</v>
      </c>
      <c r="J113" s="41" t="s">
        <v>375</v>
      </c>
      <c r="K113" s="41" t="s">
        <v>376</v>
      </c>
      <c r="L113" s="40">
        <v>7</v>
      </c>
      <c r="M113" s="40">
        <v>28</v>
      </c>
      <c r="N113" s="40">
        <v>0</v>
      </c>
      <c r="O113" s="42">
        <v>44364</v>
      </c>
    </row>
    <row r="114" spans="1:15" s="3" customFormat="1" ht="12" x14ac:dyDescent="0.2">
      <c r="A114" s="3">
        <v>19</v>
      </c>
      <c r="B114" s="40">
        <v>2020</v>
      </c>
      <c r="C114" s="40">
        <v>2020</v>
      </c>
      <c r="D114" s="41" t="s">
        <v>556</v>
      </c>
      <c r="E114" s="41" t="s">
        <v>284</v>
      </c>
      <c r="F114" s="41" t="s">
        <v>151</v>
      </c>
      <c r="G114" s="41" t="s">
        <v>16</v>
      </c>
      <c r="H114" s="41" t="s">
        <v>285</v>
      </c>
      <c r="I114" s="40">
        <v>2020</v>
      </c>
      <c r="J114" s="41" t="s">
        <v>375</v>
      </c>
      <c r="K114" s="41" t="s">
        <v>376</v>
      </c>
      <c r="L114" s="40">
        <v>7</v>
      </c>
      <c r="M114" s="40">
        <v>29</v>
      </c>
      <c r="N114" s="40">
        <v>0</v>
      </c>
      <c r="O114" s="42">
        <v>44364</v>
      </c>
    </row>
    <row r="115" spans="1:15" s="3" customFormat="1" ht="12" x14ac:dyDescent="0.2">
      <c r="A115" s="3">
        <v>20</v>
      </c>
      <c r="B115" s="40">
        <v>2020</v>
      </c>
      <c r="C115" s="40">
        <v>2020</v>
      </c>
      <c r="D115" s="41" t="s">
        <v>556</v>
      </c>
      <c r="E115" s="41" t="s">
        <v>291</v>
      </c>
      <c r="F115" s="41" t="s">
        <v>292</v>
      </c>
      <c r="G115" s="41" t="s">
        <v>22</v>
      </c>
      <c r="H115" s="41" t="s">
        <v>293</v>
      </c>
      <c r="I115" s="40">
        <v>2020</v>
      </c>
      <c r="J115" s="41" t="s">
        <v>375</v>
      </c>
      <c r="K115" s="41" t="s">
        <v>376</v>
      </c>
      <c r="L115" s="40">
        <v>7</v>
      </c>
      <c r="M115" s="40">
        <v>28</v>
      </c>
      <c r="N115" s="40">
        <v>0</v>
      </c>
      <c r="O115" s="42">
        <v>44364</v>
      </c>
    </row>
    <row r="116" spans="1:15" s="3" customFormat="1" ht="12" x14ac:dyDescent="0.2">
      <c r="A116" s="3">
        <v>21</v>
      </c>
      <c r="B116" s="40">
        <v>2020</v>
      </c>
      <c r="C116" s="40">
        <v>2019</v>
      </c>
      <c r="D116" s="41" t="s">
        <v>556</v>
      </c>
      <c r="E116" s="41" t="s">
        <v>297</v>
      </c>
      <c r="F116" s="41" t="s">
        <v>298</v>
      </c>
      <c r="G116" s="41" t="s">
        <v>22</v>
      </c>
      <c r="H116" s="41" t="s">
        <v>299</v>
      </c>
      <c r="I116" s="40">
        <v>2020</v>
      </c>
      <c r="J116" s="41" t="s">
        <v>375</v>
      </c>
      <c r="K116" s="41" t="s">
        <v>376</v>
      </c>
      <c r="L116" s="40">
        <v>7</v>
      </c>
      <c r="M116" s="40">
        <v>28</v>
      </c>
      <c r="N116" s="40">
        <v>0</v>
      </c>
      <c r="O116" s="42">
        <v>44364</v>
      </c>
    </row>
    <row r="117" spans="1:15" s="3" customFormat="1" ht="12" x14ac:dyDescent="0.2">
      <c r="A117" s="3">
        <v>22</v>
      </c>
      <c r="B117" s="40">
        <v>2020</v>
      </c>
      <c r="C117" s="40">
        <v>2020</v>
      </c>
      <c r="D117" s="41" t="s">
        <v>556</v>
      </c>
      <c r="E117" s="41" t="s">
        <v>303</v>
      </c>
      <c r="F117" s="41" t="s">
        <v>304</v>
      </c>
      <c r="G117" s="41" t="s">
        <v>22</v>
      </c>
      <c r="H117" s="41" t="s">
        <v>305</v>
      </c>
      <c r="I117" s="40">
        <v>2020</v>
      </c>
      <c r="J117" s="41" t="s">
        <v>375</v>
      </c>
      <c r="K117" s="41" t="s">
        <v>376</v>
      </c>
      <c r="L117" s="40">
        <v>7</v>
      </c>
      <c r="M117" s="40">
        <v>26</v>
      </c>
      <c r="N117" s="40">
        <v>0</v>
      </c>
      <c r="O117" s="42">
        <v>44364</v>
      </c>
    </row>
    <row r="118" spans="1:15" s="3" customFormat="1" ht="12" x14ac:dyDescent="0.2">
      <c r="A118" s="3">
        <v>23</v>
      </c>
      <c r="B118" s="40">
        <v>2020</v>
      </c>
      <c r="C118" s="40">
        <v>2020</v>
      </c>
      <c r="D118" s="41" t="s">
        <v>556</v>
      </c>
      <c r="E118" s="41" t="s">
        <v>429</v>
      </c>
      <c r="F118" s="41" t="s">
        <v>277</v>
      </c>
      <c r="G118" s="41" t="s">
        <v>22</v>
      </c>
      <c r="H118" s="41" t="s">
        <v>430</v>
      </c>
      <c r="I118" s="40">
        <v>2020</v>
      </c>
      <c r="J118" s="41" t="s">
        <v>375</v>
      </c>
      <c r="K118" s="41" t="s">
        <v>376</v>
      </c>
      <c r="L118" s="40">
        <v>7</v>
      </c>
      <c r="M118" s="40">
        <v>28</v>
      </c>
      <c r="N118" s="40">
        <v>0</v>
      </c>
      <c r="O118" s="42">
        <v>44364</v>
      </c>
    </row>
    <row r="119" spans="1:15" s="3" customFormat="1" ht="12" x14ac:dyDescent="0.2">
      <c r="A119" s="3">
        <v>24</v>
      </c>
      <c r="B119" s="40">
        <v>2020</v>
      </c>
      <c r="C119" s="40">
        <v>2020</v>
      </c>
      <c r="D119" s="41" t="s">
        <v>556</v>
      </c>
      <c r="E119" s="41" t="s">
        <v>306</v>
      </c>
      <c r="F119" s="41" t="s">
        <v>307</v>
      </c>
      <c r="G119" s="41" t="s">
        <v>22</v>
      </c>
      <c r="H119" s="41" t="s">
        <v>308</v>
      </c>
      <c r="I119" s="40">
        <v>2020</v>
      </c>
      <c r="J119" s="41" t="s">
        <v>375</v>
      </c>
      <c r="K119" s="41" t="s">
        <v>376</v>
      </c>
      <c r="L119" s="40">
        <v>7</v>
      </c>
      <c r="M119" s="40">
        <v>25</v>
      </c>
      <c r="N119" s="40">
        <v>0</v>
      </c>
      <c r="O119" s="42">
        <v>44364</v>
      </c>
    </row>
    <row r="120" spans="1:15" s="3" customFormat="1" ht="12" x14ac:dyDescent="0.2">
      <c r="A120" s="3">
        <v>25</v>
      </c>
      <c r="B120" s="40">
        <v>2020</v>
      </c>
      <c r="C120" s="40">
        <v>2020</v>
      </c>
      <c r="D120" s="41" t="s">
        <v>556</v>
      </c>
      <c r="E120" s="41" t="s">
        <v>315</v>
      </c>
      <c r="F120" s="41" t="s">
        <v>316</v>
      </c>
      <c r="G120" s="41" t="s">
        <v>22</v>
      </c>
      <c r="H120" s="41" t="s">
        <v>317</v>
      </c>
      <c r="I120" s="40">
        <v>2020</v>
      </c>
      <c r="J120" s="41" t="s">
        <v>375</v>
      </c>
      <c r="K120" s="41" t="s">
        <v>376</v>
      </c>
      <c r="L120" s="40">
        <v>7</v>
      </c>
      <c r="M120" s="40">
        <v>27</v>
      </c>
      <c r="N120" s="40">
        <v>0</v>
      </c>
      <c r="O120" s="42">
        <v>44364</v>
      </c>
    </row>
    <row r="121" spans="1:15" s="3" customFormat="1" ht="12" x14ac:dyDescent="0.2">
      <c r="A121" s="3">
        <v>26</v>
      </c>
      <c r="B121" s="40">
        <v>2020</v>
      </c>
      <c r="C121" s="40">
        <v>2020</v>
      </c>
      <c r="D121" s="41" t="s">
        <v>556</v>
      </c>
      <c r="E121" s="41" t="s">
        <v>318</v>
      </c>
      <c r="F121" s="41" t="s">
        <v>295</v>
      </c>
      <c r="G121" s="41" t="s">
        <v>22</v>
      </c>
      <c r="H121" s="41" t="s">
        <v>319</v>
      </c>
      <c r="I121" s="40">
        <v>2020</v>
      </c>
      <c r="J121" s="41" t="s">
        <v>375</v>
      </c>
      <c r="K121" s="41" t="s">
        <v>376</v>
      </c>
      <c r="L121" s="40">
        <v>7</v>
      </c>
      <c r="M121" s="40">
        <v>26</v>
      </c>
      <c r="N121" s="40">
        <v>0</v>
      </c>
      <c r="O121" s="42">
        <v>44364</v>
      </c>
    </row>
    <row r="122" spans="1:15" s="3" customFormat="1" ht="12" x14ac:dyDescent="0.2">
      <c r="A122" s="3">
        <v>27</v>
      </c>
      <c r="B122" s="40">
        <v>2020</v>
      </c>
      <c r="C122" s="40">
        <v>2020</v>
      </c>
      <c r="D122" s="41" t="s">
        <v>556</v>
      </c>
      <c r="E122" s="41" t="s">
        <v>322</v>
      </c>
      <c r="F122" s="41" t="s">
        <v>323</v>
      </c>
      <c r="G122" s="41" t="s">
        <v>16</v>
      </c>
      <c r="H122" s="41" t="s">
        <v>324</v>
      </c>
      <c r="I122" s="40">
        <v>2020</v>
      </c>
      <c r="J122" s="41" t="s">
        <v>375</v>
      </c>
      <c r="K122" s="41" t="s">
        <v>376</v>
      </c>
      <c r="L122" s="40">
        <v>7</v>
      </c>
      <c r="M122" s="40">
        <v>28</v>
      </c>
      <c r="N122" s="40">
        <v>0</v>
      </c>
      <c r="O122" s="42">
        <v>44364</v>
      </c>
    </row>
    <row r="123" spans="1:15" s="3" customFormat="1" ht="12" x14ac:dyDescent="0.2">
      <c r="A123" s="3">
        <v>28</v>
      </c>
      <c r="B123" s="40">
        <v>2020</v>
      </c>
      <c r="C123" s="40">
        <v>2020</v>
      </c>
      <c r="D123" s="41" t="s">
        <v>556</v>
      </c>
      <c r="E123" s="41" t="s">
        <v>325</v>
      </c>
      <c r="F123" s="41" t="s">
        <v>272</v>
      </c>
      <c r="G123" s="41" t="s">
        <v>22</v>
      </c>
      <c r="H123" s="41" t="s">
        <v>326</v>
      </c>
      <c r="I123" s="40">
        <v>2020</v>
      </c>
      <c r="J123" s="41" t="s">
        <v>375</v>
      </c>
      <c r="K123" s="41" t="s">
        <v>376</v>
      </c>
      <c r="L123" s="40">
        <v>7</v>
      </c>
      <c r="M123" s="40">
        <v>29</v>
      </c>
      <c r="N123" s="40">
        <v>0</v>
      </c>
      <c r="O123" s="42">
        <v>44364</v>
      </c>
    </row>
    <row r="124" spans="1:15" s="3" customFormat="1" ht="12" x14ac:dyDescent="0.2">
      <c r="A124" s="3">
        <v>29</v>
      </c>
      <c r="B124" s="40">
        <v>2020</v>
      </c>
      <c r="C124" s="40">
        <v>2020</v>
      </c>
      <c r="D124" s="41" t="s">
        <v>556</v>
      </c>
      <c r="E124" s="41" t="s">
        <v>329</v>
      </c>
      <c r="F124" s="41" t="s">
        <v>106</v>
      </c>
      <c r="G124" s="41" t="s">
        <v>16</v>
      </c>
      <c r="H124" s="41" t="s">
        <v>330</v>
      </c>
      <c r="I124" s="40">
        <v>2020</v>
      </c>
      <c r="J124" s="41" t="s">
        <v>375</v>
      </c>
      <c r="K124" s="41" t="s">
        <v>376</v>
      </c>
      <c r="L124" s="40">
        <v>7</v>
      </c>
      <c r="M124" s="40">
        <v>30</v>
      </c>
      <c r="N124" s="40">
        <v>1</v>
      </c>
      <c r="O124" s="42">
        <v>44364</v>
      </c>
    </row>
    <row r="125" spans="1:15" s="3" customFormat="1" ht="12" x14ac:dyDescent="0.2">
      <c r="A125" s="3">
        <v>30</v>
      </c>
      <c r="B125" s="40">
        <v>2019</v>
      </c>
      <c r="C125" s="40">
        <v>2018</v>
      </c>
      <c r="D125" s="41" t="s">
        <v>556</v>
      </c>
      <c r="E125" s="41" t="s">
        <v>56</v>
      </c>
      <c r="F125" s="41" t="s">
        <v>57</v>
      </c>
      <c r="G125" s="41" t="s">
        <v>16</v>
      </c>
      <c r="H125" s="41" t="s">
        <v>58</v>
      </c>
      <c r="I125" s="40">
        <v>2019</v>
      </c>
      <c r="J125" s="41" t="s">
        <v>375</v>
      </c>
      <c r="K125" s="41" t="s">
        <v>376</v>
      </c>
      <c r="L125" s="40">
        <v>7</v>
      </c>
      <c r="M125" s="40">
        <v>25</v>
      </c>
      <c r="N125" s="40">
        <v>0</v>
      </c>
      <c r="O125" s="42">
        <v>44364</v>
      </c>
    </row>
    <row r="126" spans="1:15" s="3" customFormat="1" ht="12" x14ac:dyDescent="0.2">
      <c r="A126" s="3">
        <v>31</v>
      </c>
      <c r="B126" s="40">
        <v>2020</v>
      </c>
      <c r="C126" s="40">
        <v>2020</v>
      </c>
      <c r="D126" s="41" t="s">
        <v>556</v>
      </c>
      <c r="E126" s="41" t="s">
        <v>331</v>
      </c>
      <c r="F126" s="41" t="s">
        <v>93</v>
      </c>
      <c r="G126" s="41" t="s">
        <v>16</v>
      </c>
      <c r="H126" s="41" t="s">
        <v>332</v>
      </c>
      <c r="I126" s="40">
        <v>2020</v>
      </c>
      <c r="J126" s="41" t="s">
        <v>375</v>
      </c>
      <c r="K126" s="41" t="s">
        <v>376</v>
      </c>
      <c r="L126" s="40">
        <v>7</v>
      </c>
      <c r="M126" s="40">
        <v>29</v>
      </c>
      <c r="N126" s="40">
        <v>0</v>
      </c>
      <c r="O126" s="42">
        <v>44364</v>
      </c>
    </row>
    <row r="127" spans="1:15" s="3" customFormat="1" ht="12" x14ac:dyDescent="0.2">
      <c r="A127" s="3">
        <v>32</v>
      </c>
      <c r="B127" s="40">
        <v>2020</v>
      </c>
      <c r="C127" s="40">
        <v>2019</v>
      </c>
      <c r="D127" s="41" t="s">
        <v>556</v>
      </c>
      <c r="E127" s="41" t="s">
        <v>335</v>
      </c>
      <c r="F127" s="41" t="s">
        <v>25</v>
      </c>
      <c r="G127" s="41" t="s">
        <v>22</v>
      </c>
      <c r="H127" s="41" t="s">
        <v>336</v>
      </c>
      <c r="I127" s="40">
        <v>2020</v>
      </c>
      <c r="J127" s="41" t="s">
        <v>375</v>
      </c>
      <c r="K127" s="41" t="s">
        <v>376</v>
      </c>
      <c r="L127" s="40">
        <v>7</v>
      </c>
      <c r="M127" s="40">
        <v>27</v>
      </c>
      <c r="N127" s="40">
        <v>0</v>
      </c>
      <c r="O127" s="42">
        <v>44364</v>
      </c>
    </row>
    <row r="128" spans="1:15" s="3" customFormat="1" ht="12" x14ac:dyDescent="0.2">
      <c r="A128" s="3">
        <v>33</v>
      </c>
      <c r="B128" s="40">
        <v>2020</v>
      </c>
      <c r="C128" s="40">
        <v>2020</v>
      </c>
      <c r="D128" s="41" t="s">
        <v>556</v>
      </c>
      <c r="E128" s="41" t="s">
        <v>337</v>
      </c>
      <c r="F128" s="41" t="s">
        <v>338</v>
      </c>
      <c r="G128" s="41" t="s">
        <v>22</v>
      </c>
      <c r="H128" s="41" t="s">
        <v>339</v>
      </c>
      <c r="I128" s="40">
        <v>2020</v>
      </c>
      <c r="J128" s="41" t="s">
        <v>375</v>
      </c>
      <c r="K128" s="41" t="s">
        <v>376</v>
      </c>
      <c r="L128" s="40">
        <v>7</v>
      </c>
      <c r="M128" s="40">
        <v>28</v>
      </c>
      <c r="N128" s="40">
        <v>0</v>
      </c>
      <c r="O128" s="42">
        <v>44364</v>
      </c>
    </row>
    <row r="129" spans="1:15" s="3" customFormat="1" ht="12" x14ac:dyDescent="0.2">
      <c r="A129" s="3">
        <v>34</v>
      </c>
      <c r="B129" s="40">
        <v>2020</v>
      </c>
      <c r="C129" s="40">
        <v>2020</v>
      </c>
      <c r="D129" s="41" t="s">
        <v>556</v>
      </c>
      <c r="E129" s="41" t="s">
        <v>348</v>
      </c>
      <c r="F129" s="41" t="s">
        <v>349</v>
      </c>
      <c r="G129" s="41" t="s">
        <v>16</v>
      </c>
      <c r="H129" s="41" t="s">
        <v>350</v>
      </c>
      <c r="I129" s="40">
        <v>2020</v>
      </c>
      <c r="J129" s="41" t="s">
        <v>375</v>
      </c>
      <c r="K129" s="41" t="s">
        <v>376</v>
      </c>
      <c r="L129" s="40">
        <v>7</v>
      </c>
      <c r="M129" s="40">
        <v>27</v>
      </c>
      <c r="N129" s="40">
        <v>0</v>
      </c>
      <c r="O129" s="42">
        <v>44364</v>
      </c>
    </row>
    <row r="130" spans="1:15" s="3" customFormat="1" ht="12" x14ac:dyDescent="0.2">
      <c r="A130" s="3">
        <v>35</v>
      </c>
      <c r="B130" s="40">
        <v>2020</v>
      </c>
      <c r="C130" s="40">
        <v>2018</v>
      </c>
      <c r="D130" s="41" t="s">
        <v>556</v>
      </c>
      <c r="E130" s="41" t="s">
        <v>351</v>
      </c>
      <c r="F130" s="41" t="s">
        <v>136</v>
      </c>
      <c r="G130" s="41" t="s">
        <v>22</v>
      </c>
      <c r="H130" s="41" t="s">
        <v>352</v>
      </c>
      <c r="I130" s="40">
        <v>2020</v>
      </c>
      <c r="J130" s="41" t="s">
        <v>375</v>
      </c>
      <c r="K130" s="41" t="s">
        <v>376</v>
      </c>
      <c r="L130" s="40">
        <v>7</v>
      </c>
      <c r="M130" s="40">
        <v>28</v>
      </c>
      <c r="N130" s="40">
        <v>0</v>
      </c>
      <c r="O130" s="42">
        <v>44364</v>
      </c>
    </row>
    <row r="131" spans="1:15" s="3" customFormat="1" ht="12" x14ac:dyDescent="0.2">
      <c r="A131" s="3">
        <v>36</v>
      </c>
      <c r="B131" s="40">
        <v>2020</v>
      </c>
      <c r="C131" s="40">
        <v>2020</v>
      </c>
      <c r="D131" s="41" t="s">
        <v>556</v>
      </c>
      <c r="E131" s="41" t="s">
        <v>355</v>
      </c>
      <c r="F131" s="41" t="s">
        <v>163</v>
      </c>
      <c r="G131" s="41" t="s">
        <v>22</v>
      </c>
      <c r="H131" s="41" t="s">
        <v>356</v>
      </c>
      <c r="I131" s="40">
        <v>2020</v>
      </c>
      <c r="J131" s="41" t="s">
        <v>375</v>
      </c>
      <c r="K131" s="41" t="s">
        <v>376</v>
      </c>
      <c r="L131" s="40">
        <v>7</v>
      </c>
      <c r="M131" s="40">
        <v>25</v>
      </c>
      <c r="N131" s="40">
        <v>0</v>
      </c>
      <c r="O131" s="42">
        <v>44364</v>
      </c>
    </row>
    <row r="132" spans="1:15" s="3" customFormat="1" ht="12" x14ac:dyDescent="0.2">
      <c r="A132" s="3">
        <v>37</v>
      </c>
      <c r="B132" s="40">
        <v>2020</v>
      </c>
      <c r="C132" s="40">
        <v>2019</v>
      </c>
      <c r="D132" s="41" t="s">
        <v>556</v>
      </c>
      <c r="E132" s="41" t="s">
        <v>437</v>
      </c>
      <c r="F132" s="41" t="s">
        <v>187</v>
      </c>
      <c r="G132" s="41" t="s">
        <v>16</v>
      </c>
      <c r="H132" s="41" t="s">
        <v>438</v>
      </c>
      <c r="I132" s="40">
        <v>2020</v>
      </c>
      <c r="J132" s="41" t="s">
        <v>375</v>
      </c>
      <c r="K132" s="41" t="s">
        <v>376</v>
      </c>
      <c r="L132" s="40">
        <v>7</v>
      </c>
      <c r="M132" s="40">
        <v>25</v>
      </c>
      <c r="N132" s="40">
        <v>0</v>
      </c>
      <c r="O132" s="42">
        <v>44364</v>
      </c>
    </row>
    <row r="133" spans="1:15" s="3" customFormat="1" ht="12" x14ac:dyDescent="0.2">
      <c r="A133" s="3">
        <v>38</v>
      </c>
      <c r="B133" s="40">
        <v>2020</v>
      </c>
      <c r="C133" s="40">
        <v>2019</v>
      </c>
      <c r="D133" s="41" t="s">
        <v>556</v>
      </c>
      <c r="E133" s="41" t="s">
        <v>357</v>
      </c>
      <c r="F133" s="41" t="s">
        <v>57</v>
      </c>
      <c r="G133" s="41" t="s">
        <v>16</v>
      </c>
      <c r="H133" s="41" t="s">
        <v>358</v>
      </c>
      <c r="I133" s="40">
        <v>2020</v>
      </c>
      <c r="J133" s="41" t="s">
        <v>375</v>
      </c>
      <c r="K133" s="41" t="s">
        <v>376</v>
      </c>
      <c r="L133" s="40">
        <v>7</v>
      </c>
      <c r="M133" s="40">
        <v>28</v>
      </c>
      <c r="N133" s="40">
        <v>0</v>
      </c>
      <c r="O133" s="42">
        <v>44364</v>
      </c>
    </row>
    <row r="134" spans="1:15" s="3" customFormat="1" ht="12" x14ac:dyDescent="0.2">
      <c r="A134" s="3">
        <v>39</v>
      </c>
      <c r="B134" s="40">
        <v>2020</v>
      </c>
      <c r="C134" s="40">
        <v>2020</v>
      </c>
      <c r="D134" s="41" t="s">
        <v>556</v>
      </c>
      <c r="E134" s="41" t="s">
        <v>359</v>
      </c>
      <c r="F134" s="41" t="s">
        <v>51</v>
      </c>
      <c r="G134" s="41" t="s">
        <v>16</v>
      </c>
      <c r="H134" s="41" t="s">
        <v>360</v>
      </c>
      <c r="I134" s="40">
        <v>2020</v>
      </c>
      <c r="J134" s="41" t="s">
        <v>375</v>
      </c>
      <c r="K134" s="41" t="s">
        <v>376</v>
      </c>
      <c r="L134" s="40">
        <v>7</v>
      </c>
      <c r="M134" s="40">
        <v>28</v>
      </c>
      <c r="N134" s="40">
        <v>0</v>
      </c>
      <c r="O134" s="42">
        <v>44364</v>
      </c>
    </row>
    <row r="135" spans="1:15" s="3" customFormat="1" ht="12" x14ac:dyDescent="0.2">
      <c r="A135" s="3">
        <v>40</v>
      </c>
      <c r="B135" s="40">
        <v>2020</v>
      </c>
      <c r="C135" s="40">
        <v>2020</v>
      </c>
      <c r="D135" s="41" t="s">
        <v>556</v>
      </c>
      <c r="E135" s="41" t="s">
        <v>288</v>
      </c>
      <c r="F135" s="41" t="s">
        <v>289</v>
      </c>
      <c r="G135" s="41" t="s">
        <v>22</v>
      </c>
      <c r="H135" s="41" t="s">
        <v>290</v>
      </c>
      <c r="I135" s="40">
        <v>2020</v>
      </c>
      <c r="J135" s="41" t="s">
        <v>375</v>
      </c>
      <c r="K135" s="41" t="s">
        <v>376</v>
      </c>
      <c r="L135" s="40">
        <v>7</v>
      </c>
      <c r="M135" s="40">
        <v>29</v>
      </c>
      <c r="N135" s="40">
        <v>0</v>
      </c>
      <c r="O135" s="42">
        <v>44391</v>
      </c>
    </row>
    <row r="136" spans="1:15" s="3" customFormat="1" ht="12" x14ac:dyDescent="0.2">
      <c r="A136" s="3">
        <v>41</v>
      </c>
      <c r="B136" s="40">
        <v>2020</v>
      </c>
      <c r="C136" s="40">
        <v>2020</v>
      </c>
      <c r="D136" s="41" t="s">
        <v>556</v>
      </c>
      <c r="E136" s="41" t="s">
        <v>300</v>
      </c>
      <c r="F136" s="41" t="s">
        <v>301</v>
      </c>
      <c r="G136" s="41" t="s">
        <v>22</v>
      </c>
      <c r="H136" s="41" t="s">
        <v>302</v>
      </c>
      <c r="I136" s="40">
        <v>2020</v>
      </c>
      <c r="J136" s="41" t="s">
        <v>375</v>
      </c>
      <c r="K136" s="41" t="s">
        <v>376</v>
      </c>
      <c r="L136" s="40">
        <v>7</v>
      </c>
      <c r="M136" s="40">
        <v>28</v>
      </c>
      <c r="N136" s="40">
        <v>0</v>
      </c>
      <c r="O136" s="42">
        <v>44391</v>
      </c>
    </row>
    <row r="137" spans="1:15" s="3" customFormat="1" ht="12" x14ac:dyDescent="0.2">
      <c r="A137" s="3">
        <v>42</v>
      </c>
      <c r="B137" s="40">
        <v>2020</v>
      </c>
      <c r="C137" s="40">
        <v>2015</v>
      </c>
      <c r="D137" s="41" t="s">
        <v>556</v>
      </c>
      <c r="E137" s="41" t="s">
        <v>141</v>
      </c>
      <c r="F137" s="41" t="s">
        <v>340</v>
      </c>
      <c r="G137" s="41" t="s">
        <v>22</v>
      </c>
      <c r="H137" s="41" t="s">
        <v>341</v>
      </c>
      <c r="I137" s="40">
        <v>2020</v>
      </c>
      <c r="J137" s="41" t="s">
        <v>375</v>
      </c>
      <c r="K137" s="41" t="s">
        <v>376</v>
      </c>
      <c r="L137" s="40">
        <v>7</v>
      </c>
      <c r="M137" s="40">
        <v>28</v>
      </c>
      <c r="N137" s="40">
        <v>0</v>
      </c>
      <c r="O137" s="42">
        <v>44391</v>
      </c>
    </row>
    <row r="138" spans="1:15" s="3" customFormat="1" ht="12" x14ac:dyDescent="0.2">
      <c r="A138" s="3">
        <v>43</v>
      </c>
      <c r="B138" s="40">
        <v>2020</v>
      </c>
      <c r="C138" s="40">
        <v>2019</v>
      </c>
      <c r="D138" s="41" t="s">
        <v>556</v>
      </c>
      <c r="E138" s="41" t="s">
        <v>345</v>
      </c>
      <c r="F138" s="41" t="s">
        <v>346</v>
      </c>
      <c r="G138" s="41" t="s">
        <v>16</v>
      </c>
      <c r="H138" s="41" t="s">
        <v>347</v>
      </c>
      <c r="I138" s="40">
        <v>2020</v>
      </c>
      <c r="J138" s="41" t="s">
        <v>375</v>
      </c>
      <c r="K138" s="41" t="s">
        <v>376</v>
      </c>
      <c r="L138" s="40">
        <v>7</v>
      </c>
      <c r="M138" s="40">
        <v>27</v>
      </c>
      <c r="N138" s="40">
        <v>0</v>
      </c>
      <c r="O138" s="42">
        <v>44391</v>
      </c>
    </row>
    <row r="139" spans="1:15" s="3" customFormat="1" ht="12" x14ac:dyDescent="0.2">
      <c r="A139" s="3">
        <v>44</v>
      </c>
      <c r="B139" s="40">
        <v>2020</v>
      </c>
      <c r="C139" s="40">
        <v>2020</v>
      </c>
      <c r="D139" s="41" t="s">
        <v>556</v>
      </c>
      <c r="E139" s="41" t="s">
        <v>294</v>
      </c>
      <c r="F139" s="41" t="s">
        <v>295</v>
      </c>
      <c r="G139" s="41" t="s">
        <v>22</v>
      </c>
      <c r="H139" s="41" t="s">
        <v>296</v>
      </c>
      <c r="I139" s="40">
        <v>2020</v>
      </c>
      <c r="J139" s="41" t="s">
        <v>375</v>
      </c>
      <c r="K139" s="41" t="s">
        <v>376</v>
      </c>
      <c r="L139" s="40">
        <v>7</v>
      </c>
      <c r="M139" s="40">
        <v>27</v>
      </c>
      <c r="N139" s="40">
        <v>0</v>
      </c>
      <c r="O139" s="42">
        <v>44467</v>
      </c>
    </row>
    <row r="140" spans="1:15" s="3" customFormat="1" ht="12" x14ac:dyDescent="0.2">
      <c r="A140" s="3">
        <v>45</v>
      </c>
      <c r="B140" s="40">
        <v>2020</v>
      </c>
      <c r="C140" s="40">
        <v>2019</v>
      </c>
      <c r="D140" s="41" t="s">
        <v>556</v>
      </c>
      <c r="E140" s="41" t="s">
        <v>309</v>
      </c>
      <c r="F140" s="41" t="s">
        <v>310</v>
      </c>
      <c r="G140" s="41" t="s">
        <v>22</v>
      </c>
      <c r="H140" s="41" t="s">
        <v>311</v>
      </c>
      <c r="I140" s="40">
        <v>2020</v>
      </c>
      <c r="J140" s="41" t="s">
        <v>375</v>
      </c>
      <c r="K140" s="41" t="s">
        <v>376</v>
      </c>
      <c r="L140" s="40">
        <v>7</v>
      </c>
      <c r="M140" s="40">
        <v>27</v>
      </c>
      <c r="N140" s="40">
        <v>0</v>
      </c>
      <c r="O140" s="42">
        <v>44467</v>
      </c>
    </row>
    <row r="141" spans="1:15" s="3" customFormat="1" ht="12" x14ac:dyDescent="0.2">
      <c r="A141" s="3">
        <v>46</v>
      </c>
      <c r="B141" s="40">
        <v>2020</v>
      </c>
      <c r="C141" s="40">
        <v>2020</v>
      </c>
      <c r="D141" s="41" t="s">
        <v>556</v>
      </c>
      <c r="E141" s="41" t="s">
        <v>353</v>
      </c>
      <c r="F141" s="41" t="s">
        <v>301</v>
      </c>
      <c r="G141" s="41" t="s">
        <v>22</v>
      </c>
      <c r="H141" s="41" t="s">
        <v>354</v>
      </c>
      <c r="I141" s="40">
        <v>2020</v>
      </c>
      <c r="J141" s="41" t="s">
        <v>375</v>
      </c>
      <c r="K141" s="41" t="s">
        <v>376</v>
      </c>
      <c r="L141" s="40">
        <v>7</v>
      </c>
      <c r="M141" s="40">
        <v>27</v>
      </c>
      <c r="N141" s="40">
        <v>0</v>
      </c>
      <c r="O141" s="42">
        <v>44467</v>
      </c>
    </row>
    <row r="142" spans="1:15" s="3" customFormat="1" ht="12" x14ac:dyDescent="0.2">
      <c r="A142" s="3">
        <v>1</v>
      </c>
      <c r="B142" s="43">
        <v>2021</v>
      </c>
      <c r="C142" s="43">
        <v>2021</v>
      </c>
      <c r="D142" s="44" t="s">
        <v>556</v>
      </c>
      <c r="E142" s="44" t="s">
        <v>447</v>
      </c>
      <c r="F142" s="44" t="s">
        <v>90</v>
      </c>
      <c r="G142" s="44" t="s">
        <v>22</v>
      </c>
      <c r="H142" s="44" t="s">
        <v>448</v>
      </c>
      <c r="I142" s="43">
        <v>2021</v>
      </c>
      <c r="J142" s="44" t="s">
        <v>375</v>
      </c>
      <c r="K142" s="44" t="s">
        <v>376</v>
      </c>
      <c r="L142" s="43">
        <v>7</v>
      </c>
      <c r="M142" s="43">
        <v>25</v>
      </c>
      <c r="N142" s="43">
        <v>0</v>
      </c>
      <c r="O142" s="45">
        <v>44722</v>
      </c>
    </row>
    <row r="143" spans="1:15" s="3" customFormat="1" ht="12" x14ac:dyDescent="0.2">
      <c r="A143" s="3">
        <v>2</v>
      </c>
      <c r="B143" s="43">
        <v>2021</v>
      </c>
      <c r="C143" s="43">
        <v>2021</v>
      </c>
      <c r="D143" s="44" t="s">
        <v>556</v>
      </c>
      <c r="E143" s="44" t="s">
        <v>454</v>
      </c>
      <c r="F143" s="44" t="s">
        <v>455</v>
      </c>
      <c r="G143" s="44" t="s">
        <v>16</v>
      </c>
      <c r="H143" s="44" t="s">
        <v>456</v>
      </c>
      <c r="I143" s="43">
        <v>2021</v>
      </c>
      <c r="J143" s="44" t="s">
        <v>375</v>
      </c>
      <c r="K143" s="44" t="s">
        <v>376</v>
      </c>
      <c r="L143" s="43">
        <v>7</v>
      </c>
      <c r="M143" s="43">
        <v>25</v>
      </c>
      <c r="N143" s="43">
        <v>0</v>
      </c>
      <c r="O143" s="45">
        <v>44722</v>
      </c>
    </row>
    <row r="144" spans="1:15" s="3" customFormat="1" ht="12" x14ac:dyDescent="0.2">
      <c r="A144" s="3">
        <v>3</v>
      </c>
      <c r="B144" s="43">
        <v>2021</v>
      </c>
      <c r="C144" s="43">
        <v>2021</v>
      </c>
      <c r="D144" s="44" t="s">
        <v>556</v>
      </c>
      <c r="E144" s="44" t="s">
        <v>459</v>
      </c>
      <c r="F144" s="44" t="s">
        <v>82</v>
      </c>
      <c r="G144" s="44" t="s">
        <v>16</v>
      </c>
      <c r="H144" s="44" t="s">
        <v>460</v>
      </c>
      <c r="I144" s="43">
        <v>2021</v>
      </c>
      <c r="J144" s="44" t="s">
        <v>375</v>
      </c>
      <c r="K144" s="44" t="s">
        <v>376</v>
      </c>
      <c r="L144" s="43">
        <v>7</v>
      </c>
      <c r="M144" s="43">
        <v>27</v>
      </c>
      <c r="N144" s="43">
        <v>0</v>
      </c>
      <c r="O144" s="45">
        <v>44722</v>
      </c>
    </row>
    <row r="145" spans="1:18" s="3" customFormat="1" ht="12" x14ac:dyDescent="0.2">
      <c r="A145" s="3">
        <v>4</v>
      </c>
      <c r="B145" s="43">
        <v>2021</v>
      </c>
      <c r="C145" s="43">
        <v>2021</v>
      </c>
      <c r="D145" s="44" t="s">
        <v>556</v>
      </c>
      <c r="E145" s="44" t="s">
        <v>36</v>
      </c>
      <c r="F145" s="44" t="s">
        <v>106</v>
      </c>
      <c r="G145" s="44" t="s">
        <v>16</v>
      </c>
      <c r="H145" s="44" t="s">
        <v>467</v>
      </c>
      <c r="I145" s="43">
        <v>2021</v>
      </c>
      <c r="J145" s="44" t="s">
        <v>375</v>
      </c>
      <c r="K145" s="44" t="s">
        <v>376</v>
      </c>
      <c r="L145" s="43">
        <v>7</v>
      </c>
      <c r="M145" s="43">
        <v>30</v>
      </c>
      <c r="N145" s="43">
        <v>0</v>
      </c>
      <c r="O145" s="45">
        <v>44722</v>
      </c>
    </row>
    <row r="146" spans="1:18" s="3" customFormat="1" ht="12" x14ac:dyDescent="0.2">
      <c r="A146" s="3">
        <v>5</v>
      </c>
      <c r="B146" s="43">
        <v>2021</v>
      </c>
      <c r="C146" s="43">
        <v>2021</v>
      </c>
      <c r="D146" s="44" t="s">
        <v>556</v>
      </c>
      <c r="E146" s="44" t="s">
        <v>468</v>
      </c>
      <c r="F146" s="44" t="s">
        <v>266</v>
      </c>
      <c r="G146" s="44" t="s">
        <v>16</v>
      </c>
      <c r="H146" s="44" t="s">
        <v>469</v>
      </c>
      <c r="I146" s="43">
        <v>2021</v>
      </c>
      <c r="J146" s="44" t="s">
        <v>375</v>
      </c>
      <c r="K146" s="44" t="s">
        <v>376</v>
      </c>
      <c r="L146" s="43">
        <v>7</v>
      </c>
      <c r="M146" s="43">
        <v>26</v>
      </c>
      <c r="N146" s="43">
        <v>0</v>
      </c>
      <c r="O146" s="45">
        <v>44722</v>
      </c>
    </row>
    <row r="147" spans="1:18" s="3" customFormat="1" ht="12" x14ac:dyDescent="0.2">
      <c r="A147" s="3">
        <v>6</v>
      </c>
      <c r="B147" s="43">
        <v>2021</v>
      </c>
      <c r="C147" s="43">
        <v>2021</v>
      </c>
      <c r="D147" s="44" t="s">
        <v>556</v>
      </c>
      <c r="E147" s="44" t="s">
        <v>320</v>
      </c>
      <c r="F147" s="44" t="s">
        <v>93</v>
      </c>
      <c r="G147" s="44" t="s">
        <v>16</v>
      </c>
      <c r="H147" s="44" t="s">
        <v>471</v>
      </c>
      <c r="I147" s="43">
        <v>2021</v>
      </c>
      <c r="J147" s="44" t="s">
        <v>375</v>
      </c>
      <c r="K147" s="44" t="s">
        <v>376</v>
      </c>
      <c r="L147" s="43">
        <v>7</v>
      </c>
      <c r="M147" s="43">
        <v>26</v>
      </c>
      <c r="N147" s="43">
        <v>0</v>
      </c>
      <c r="O147" s="45">
        <v>44722</v>
      </c>
    </row>
    <row r="148" spans="1:18" s="3" customFormat="1" ht="12" x14ac:dyDescent="0.2">
      <c r="A148" s="3">
        <v>7</v>
      </c>
      <c r="B148" s="43">
        <v>2021</v>
      </c>
      <c r="C148" s="43">
        <v>2021</v>
      </c>
      <c r="D148" s="44" t="s">
        <v>556</v>
      </c>
      <c r="E148" s="44" t="s">
        <v>242</v>
      </c>
      <c r="F148" s="44" t="s">
        <v>474</v>
      </c>
      <c r="G148" s="44" t="s">
        <v>22</v>
      </c>
      <c r="H148" s="44" t="s">
        <v>475</v>
      </c>
      <c r="I148" s="43">
        <v>2021</v>
      </c>
      <c r="J148" s="44" t="s">
        <v>375</v>
      </c>
      <c r="K148" s="44" t="s">
        <v>376</v>
      </c>
      <c r="L148" s="43">
        <v>7</v>
      </c>
      <c r="M148" s="43">
        <v>30</v>
      </c>
      <c r="N148" s="43">
        <v>1</v>
      </c>
      <c r="O148" s="45">
        <v>44722</v>
      </c>
    </row>
    <row r="149" spans="1:18" s="3" customFormat="1" ht="12" x14ac:dyDescent="0.2">
      <c r="A149" s="3">
        <v>8</v>
      </c>
      <c r="B149" s="43">
        <v>2021</v>
      </c>
      <c r="C149" s="43">
        <v>2021</v>
      </c>
      <c r="D149" s="44" t="s">
        <v>556</v>
      </c>
      <c r="E149" s="44" t="s">
        <v>476</v>
      </c>
      <c r="F149" s="44" t="s">
        <v>477</v>
      </c>
      <c r="G149" s="44" t="s">
        <v>22</v>
      </c>
      <c r="H149" s="44" t="s">
        <v>478</v>
      </c>
      <c r="I149" s="43">
        <v>2021</v>
      </c>
      <c r="J149" s="44" t="s">
        <v>375</v>
      </c>
      <c r="K149" s="44" t="s">
        <v>376</v>
      </c>
      <c r="L149" s="43">
        <v>7</v>
      </c>
      <c r="M149" s="43">
        <v>26</v>
      </c>
      <c r="N149" s="43">
        <v>0</v>
      </c>
      <c r="O149" s="45">
        <v>44722</v>
      </c>
    </row>
    <row r="150" spans="1:18" s="3" customFormat="1" ht="12" x14ac:dyDescent="0.2">
      <c r="A150" s="3">
        <v>9</v>
      </c>
      <c r="B150" s="43">
        <v>2019</v>
      </c>
      <c r="C150" s="43">
        <v>2019</v>
      </c>
      <c r="D150" s="44" t="s">
        <v>556</v>
      </c>
      <c r="E150" s="44" t="s">
        <v>519</v>
      </c>
      <c r="F150" s="44" t="s">
        <v>109</v>
      </c>
      <c r="G150" s="44" t="s">
        <v>22</v>
      </c>
      <c r="H150" s="44" t="s">
        <v>520</v>
      </c>
      <c r="I150" s="43">
        <v>2019</v>
      </c>
      <c r="J150" s="44" t="s">
        <v>375</v>
      </c>
      <c r="K150" s="44" t="s">
        <v>376</v>
      </c>
      <c r="L150" s="43">
        <v>7</v>
      </c>
      <c r="M150" s="43">
        <v>24</v>
      </c>
      <c r="N150" s="43">
        <v>0</v>
      </c>
      <c r="O150" s="45">
        <v>44722</v>
      </c>
    </row>
    <row r="151" spans="1:18" s="3" customFormat="1" ht="12" x14ac:dyDescent="0.2">
      <c r="A151" s="3">
        <v>10</v>
      </c>
      <c r="B151" s="43">
        <v>2021</v>
      </c>
      <c r="C151" s="43">
        <v>2021</v>
      </c>
      <c r="D151" s="44" t="s">
        <v>556</v>
      </c>
      <c r="E151" s="44" t="s">
        <v>441</v>
      </c>
      <c r="F151" s="44" t="s">
        <v>442</v>
      </c>
      <c r="G151" s="44" t="s">
        <v>16</v>
      </c>
      <c r="H151" s="44" t="s">
        <v>443</v>
      </c>
      <c r="I151" s="43">
        <v>2021</v>
      </c>
      <c r="J151" s="44" t="s">
        <v>375</v>
      </c>
      <c r="K151" s="44" t="s">
        <v>376</v>
      </c>
      <c r="L151" s="43">
        <v>7</v>
      </c>
      <c r="M151" s="43">
        <v>27</v>
      </c>
      <c r="N151" s="43">
        <v>0</v>
      </c>
      <c r="O151" s="45">
        <v>44728</v>
      </c>
    </row>
    <row r="152" spans="1:18" s="3" customFormat="1" ht="12" x14ac:dyDescent="0.2">
      <c r="A152" s="3">
        <v>11</v>
      </c>
      <c r="B152" s="43">
        <v>2021</v>
      </c>
      <c r="C152" s="43">
        <v>2021</v>
      </c>
      <c r="D152" s="44" t="s">
        <v>556</v>
      </c>
      <c r="E152" s="44" t="s">
        <v>444</v>
      </c>
      <c r="F152" s="44" t="s">
        <v>37</v>
      </c>
      <c r="G152" s="44" t="s">
        <v>22</v>
      </c>
      <c r="H152" s="44" t="s">
        <v>445</v>
      </c>
      <c r="I152" s="43">
        <v>2021</v>
      </c>
      <c r="J152" s="44" t="s">
        <v>375</v>
      </c>
      <c r="K152" s="44" t="s">
        <v>376</v>
      </c>
      <c r="L152" s="43">
        <v>7</v>
      </c>
      <c r="M152" s="43">
        <v>29</v>
      </c>
      <c r="N152" s="43">
        <v>0</v>
      </c>
      <c r="O152" s="45">
        <v>44728</v>
      </c>
    </row>
    <row r="153" spans="1:18" s="3" customFormat="1" ht="14.25" x14ac:dyDescent="0.2">
      <c r="A153" s="3">
        <v>12</v>
      </c>
      <c r="B153" s="43">
        <v>2021</v>
      </c>
      <c r="C153" s="43">
        <v>2021</v>
      </c>
      <c r="D153" s="44" t="s">
        <v>556</v>
      </c>
      <c r="E153" s="44" t="s">
        <v>452</v>
      </c>
      <c r="F153" s="44" t="s">
        <v>52</v>
      </c>
      <c r="G153" s="44" t="s">
        <v>22</v>
      </c>
      <c r="H153" s="44" t="s">
        <v>453</v>
      </c>
      <c r="I153" s="43">
        <v>2021</v>
      </c>
      <c r="J153" s="44" t="s">
        <v>375</v>
      </c>
      <c r="K153" s="44" t="s">
        <v>376</v>
      </c>
      <c r="L153" s="43">
        <v>7</v>
      </c>
      <c r="M153" s="43">
        <v>26</v>
      </c>
      <c r="N153" s="43">
        <v>0</v>
      </c>
      <c r="O153" s="45">
        <v>44728</v>
      </c>
      <c r="Q153" s="30">
        <v>18</v>
      </c>
      <c r="R153" s="30">
        <f>COUNTIF($M$142:$M$182,18)</f>
        <v>0</v>
      </c>
    </row>
    <row r="154" spans="1:18" s="3" customFormat="1" ht="14.25" x14ac:dyDescent="0.2">
      <c r="A154" s="3">
        <v>13</v>
      </c>
      <c r="B154" s="43">
        <v>2021</v>
      </c>
      <c r="C154" s="43">
        <v>2021</v>
      </c>
      <c r="D154" s="44" t="s">
        <v>556</v>
      </c>
      <c r="E154" s="44" t="s">
        <v>457</v>
      </c>
      <c r="F154" s="44" t="s">
        <v>206</v>
      </c>
      <c r="G154" s="44" t="s">
        <v>22</v>
      </c>
      <c r="H154" s="44" t="s">
        <v>458</v>
      </c>
      <c r="I154" s="43">
        <v>2021</v>
      </c>
      <c r="J154" s="44" t="s">
        <v>375</v>
      </c>
      <c r="K154" s="44" t="s">
        <v>376</v>
      </c>
      <c r="L154" s="43">
        <v>7</v>
      </c>
      <c r="M154" s="43">
        <v>26</v>
      </c>
      <c r="N154" s="43">
        <v>0</v>
      </c>
      <c r="O154" s="45">
        <v>44728</v>
      </c>
      <c r="Q154" s="30">
        <v>19</v>
      </c>
      <c r="R154" s="30">
        <f>COUNTIF($M$142:$M$182,19)</f>
        <v>0</v>
      </c>
    </row>
    <row r="155" spans="1:18" s="3" customFormat="1" ht="14.25" x14ac:dyDescent="0.2">
      <c r="A155" s="3">
        <v>14</v>
      </c>
      <c r="B155" s="43">
        <v>2021</v>
      </c>
      <c r="C155" s="43">
        <v>2021</v>
      </c>
      <c r="D155" s="44" t="s">
        <v>556</v>
      </c>
      <c r="E155" s="44" t="s">
        <v>479</v>
      </c>
      <c r="F155" s="44" t="s">
        <v>480</v>
      </c>
      <c r="G155" s="44" t="s">
        <v>22</v>
      </c>
      <c r="H155" s="44" t="s">
        <v>481</v>
      </c>
      <c r="I155" s="43">
        <v>2021</v>
      </c>
      <c r="J155" s="44" t="s">
        <v>375</v>
      </c>
      <c r="K155" s="44" t="s">
        <v>376</v>
      </c>
      <c r="L155" s="43">
        <v>7</v>
      </c>
      <c r="M155" s="43">
        <v>26</v>
      </c>
      <c r="N155" s="43">
        <v>0</v>
      </c>
      <c r="O155" s="45">
        <v>44728</v>
      </c>
      <c r="Q155" s="30">
        <v>20</v>
      </c>
      <c r="R155" s="30">
        <f>COUNTIF($M$142:$M$182,20)</f>
        <v>2</v>
      </c>
    </row>
    <row r="156" spans="1:18" s="3" customFormat="1" ht="14.25" x14ac:dyDescent="0.2">
      <c r="A156" s="3">
        <v>15</v>
      </c>
      <c r="B156" s="43">
        <v>2021</v>
      </c>
      <c r="C156" s="43">
        <v>2006</v>
      </c>
      <c r="D156" s="44" t="s">
        <v>556</v>
      </c>
      <c r="E156" s="44" t="s">
        <v>488</v>
      </c>
      <c r="F156" s="44" t="s">
        <v>489</v>
      </c>
      <c r="G156" s="44" t="s">
        <v>22</v>
      </c>
      <c r="H156" s="44" t="s">
        <v>490</v>
      </c>
      <c r="I156" s="43">
        <v>2021</v>
      </c>
      <c r="J156" s="44" t="s">
        <v>375</v>
      </c>
      <c r="K156" s="44" t="s">
        <v>376</v>
      </c>
      <c r="L156" s="43">
        <v>7</v>
      </c>
      <c r="M156" s="43">
        <v>25</v>
      </c>
      <c r="N156" s="43">
        <v>0</v>
      </c>
      <c r="O156" s="45">
        <v>44728</v>
      </c>
      <c r="Q156" s="30">
        <v>21</v>
      </c>
      <c r="R156" s="30">
        <f>COUNTIF($M$142:$M$182,21)</f>
        <v>1</v>
      </c>
    </row>
    <row r="157" spans="1:18" s="3" customFormat="1" ht="14.25" x14ac:dyDescent="0.2">
      <c r="A157" s="3">
        <v>16</v>
      </c>
      <c r="B157" s="43">
        <v>2021</v>
      </c>
      <c r="C157" s="43">
        <v>2021</v>
      </c>
      <c r="D157" s="44" t="s">
        <v>556</v>
      </c>
      <c r="E157" s="44" t="s">
        <v>496</v>
      </c>
      <c r="F157" s="44" t="s">
        <v>497</v>
      </c>
      <c r="G157" s="44" t="s">
        <v>16</v>
      </c>
      <c r="H157" s="44" t="s">
        <v>498</v>
      </c>
      <c r="I157" s="43">
        <v>2021</v>
      </c>
      <c r="J157" s="44" t="s">
        <v>375</v>
      </c>
      <c r="K157" s="44" t="s">
        <v>376</v>
      </c>
      <c r="L157" s="43">
        <v>7</v>
      </c>
      <c r="M157" s="43">
        <v>30</v>
      </c>
      <c r="N157" s="43">
        <v>0</v>
      </c>
      <c r="O157" s="45">
        <v>44728</v>
      </c>
      <c r="Q157" s="30">
        <v>22</v>
      </c>
      <c r="R157" s="30">
        <f>COUNTIF($M$142:$M$182,22)</f>
        <v>1</v>
      </c>
    </row>
    <row r="158" spans="1:18" s="3" customFormat="1" ht="14.25" x14ac:dyDescent="0.2">
      <c r="A158" s="3">
        <v>17</v>
      </c>
      <c r="B158" s="43">
        <v>2021</v>
      </c>
      <c r="C158" s="43">
        <v>2021</v>
      </c>
      <c r="D158" s="44" t="s">
        <v>556</v>
      </c>
      <c r="E158" s="44" t="s">
        <v>501</v>
      </c>
      <c r="F158" s="44" t="s">
        <v>70</v>
      </c>
      <c r="G158" s="44" t="s">
        <v>22</v>
      </c>
      <c r="H158" s="44" t="s">
        <v>502</v>
      </c>
      <c r="I158" s="43">
        <v>2021</v>
      </c>
      <c r="J158" s="44" t="s">
        <v>375</v>
      </c>
      <c r="K158" s="44" t="s">
        <v>376</v>
      </c>
      <c r="L158" s="43">
        <v>7</v>
      </c>
      <c r="M158" s="43">
        <v>26</v>
      </c>
      <c r="N158" s="43">
        <v>0</v>
      </c>
      <c r="O158" s="45">
        <v>44728</v>
      </c>
      <c r="Q158" s="30">
        <v>23</v>
      </c>
      <c r="R158" s="30">
        <f>COUNTIF($M$142:$M$182,23)</f>
        <v>3</v>
      </c>
    </row>
    <row r="159" spans="1:18" s="3" customFormat="1" ht="14.25" x14ac:dyDescent="0.2">
      <c r="A159" s="3">
        <v>18</v>
      </c>
      <c r="B159" s="43">
        <v>2021</v>
      </c>
      <c r="C159" s="43">
        <v>2021</v>
      </c>
      <c r="D159" s="44" t="s">
        <v>556</v>
      </c>
      <c r="E159" s="44" t="s">
        <v>503</v>
      </c>
      <c r="F159" s="44" t="s">
        <v>504</v>
      </c>
      <c r="G159" s="44" t="s">
        <v>22</v>
      </c>
      <c r="H159" s="44" t="s">
        <v>505</v>
      </c>
      <c r="I159" s="43">
        <v>2021</v>
      </c>
      <c r="J159" s="44" t="s">
        <v>375</v>
      </c>
      <c r="K159" s="44" t="s">
        <v>376</v>
      </c>
      <c r="L159" s="43">
        <v>7</v>
      </c>
      <c r="M159" s="43">
        <v>26</v>
      </c>
      <c r="N159" s="43">
        <v>0</v>
      </c>
      <c r="O159" s="45">
        <v>44728</v>
      </c>
      <c r="Q159" s="30">
        <v>24</v>
      </c>
      <c r="R159" s="30">
        <f>COUNTIF($M$142:$M$182,24)</f>
        <v>8</v>
      </c>
    </row>
    <row r="160" spans="1:18" s="3" customFormat="1" ht="14.25" x14ac:dyDescent="0.2">
      <c r="A160" s="3">
        <v>19</v>
      </c>
      <c r="B160" s="43">
        <v>2021</v>
      </c>
      <c r="C160" s="43">
        <v>2021</v>
      </c>
      <c r="D160" s="44" t="s">
        <v>556</v>
      </c>
      <c r="E160" s="44" t="s">
        <v>515</v>
      </c>
      <c r="F160" s="44" t="s">
        <v>432</v>
      </c>
      <c r="G160" s="44" t="s">
        <v>22</v>
      </c>
      <c r="H160" s="44" t="s">
        <v>516</v>
      </c>
      <c r="I160" s="43">
        <v>2021</v>
      </c>
      <c r="J160" s="44" t="s">
        <v>375</v>
      </c>
      <c r="K160" s="44" t="s">
        <v>376</v>
      </c>
      <c r="L160" s="43">
        <v>7</v>
      </c>
      <c r="M160" s="43">
        <v>28</v>
      </c>
      <c r="N160" s="43">
        <v>0</v>
      </c>
      <c r="O160" s="45">
        <v>44728</v>
      </c>
      <c r="Q160" s="30">
        <v>25</v>
      </c>
      <c r="R160" s="30">
        <f>COUNTIF($M$142:$M$182,25)</f>
        <v>5</v>
      </c>
    </row>
    <row r="161" spans="1:18" s="3" customFormat="1" ht="14.25" x14ac:dyDescent="0.2">
      <c r="A161" s="3">
        <v>20</v>
      </c>
      <c r="B161" s="43">
        <v>2021</v>
      </c>
      <c r="C161" s="43">
        <v>2021</v>
      </c>
      <c r="D161" s="44" t="s">
        <v>556</v>
      </c>
      <c r="E161" s="44" t="s">
        <v>544</v>
      </c>
      <c r="F161" s="44" t="s">
        <v>93</v>
      </c>
      <c r="G161" s="44" t="s">
        <v>16</v>
      </c>
      <c r="H161" s="44" t="s">
        <v>545</v>
      </c>
      <c r="I161" s="43">
        <v>2021</v>
      </c>
      <c r="J161" s="44" t="s">
        <v>375</v>
      </c>
      <c r="K161" s="44" t="s">
        <v>376</v>
      </c>
      <c r="L161" s="43">
        <v>7</v>
      </c>
      <c r="M161" s="43">
        <v>24</v>
      </c>
      <c r="N161" s="43">
        <v>0</v>
      </c>
      <c r="O161" s="45">
        <v>44728</v>
      </c>
      <c r="Q161" s="30">
        <v>26</v>
      </c>
      <c r="R161" s="30">
        <f>COUNTIF($M$142:$M$182,26)</f>
        <v>12</v>
      </c>
    </row>
    <row r="162" spans="1:18" s="3" customFormat="1" ht="14.25" x14ac:dyDescent="0.2">
      <c r="A162" s="3">
        <v>21</v>
      </c>
      <c r="B162" s="43">
        <v>2021</v>
      </c>
      <c r="C162" s="43">
        <v>2021</v>
      </c>
      <c r="D162" s="44" t="s">
        <v>556</v>
      </c>
      <c r="E162" s="44" t="s">
        <v>439</v>
      </c>
      <c r="F162" s="44" t="s">
        <v>25</v>
      </c>
      <c r="G162" s="44" t="s">
        <v>22</v>
      </c>
      <c r="H162" s="44" t="s">
        <v>440</v>
      </c>
      <c r="I162" s="43">
        <v>2021</v>
      </c>
      <c r="J162" s="44" t="s">
        <v>375</v>
      </c>
      <c r="K162" s="44" t="s">
        <v>376</v>
      </c>
      <c r="L162" s="43">
        <v>7</v>
      </c>
      <c r="M162" s="43">
        <v>23</v>
      </c>
      <c r="N162" s="43">
        <v>0</v>
      </c>
      <c r="O162" s="45">
        <v>44760</v>
      </c>
      <c r="Q162" s="30">
        <v>27</v>
      </c>
      <c r="R162" s="30">
        <f>COUNTIF($M$142:$M$182,27)</f>
        <v>3</v>
      </c>
    </row>
    <row r="163" spans="1:18" s="3" customFormat="1" ht="14.25" x14ac:dyDescent="0.2">
      <c r="A163" s="3">
        <v>22</v>
      </c>
      <c r="B163" s="43">
        <v>2021</v>
      </c>
      <c r="C163" s="43">
        <v>2021</v>
      </c>
      <c r="D163" s="44" t="s">
        <v>556</v>
      </c>
      <c r="E163" s="44" t="s">
        <v>27</v>
      </c>
      <c r="F163" s="44" t="s">
        <v>25</v>
      </c>
      <c r="G163" s="44" t="s">
        <v>22</v>
      </c>
      <c r="H163" s="44" t="s">
        <v>446</v>
      </c>
      <c r="I163" s="43">
        <v>2021</v>
      </c>
      <c r="J163" s="44" t="s">
        <v>375</v>
      </c>
      <c r="K163" s="44" t="s">
        <v>376</v>
      </c>
      <c r="L163" s="43">
        <v>7</v>
      </c>
      <c r="M163" s="43">
        <v>23</v>
      </c>
      <c r="N163" s="43">
        <v>0</v>
      </c>
      <c r="O163" s="45">
        <v>44760</v>
      </c>
      <c r="Q163" s="30">
        <v>28</v>
      </c>
      <c r="R163" s="30">
        <f>COUNTIF($M$142:$M$182,28)</f>
        <v>2</v>
      </c>
    </row>
    <row r="164" spans="1:18" s="3" customFormat="1" ht="14.25" x14ac:dyDescent="0.2">
      <c r="A164" s="3">
        <v>23</v>
      </c>
      <c r="B164" s="43">
        <v>2021</v>
      </c>
      <c r="C164" s="43">
        <v>2021</v>
      </c>
      <c r="D164" s="44" t="s">
        <v>556</v>
      </c>
      <c r="E164" s="44" t="s">
        <v>449</v>
      </c>
      <c r="F164" s="44" t="s">
        <v>450</v>
      </c>
      <c r="G164" s="44" t="s">
        <v>16</v>
      </c>
      <c r="H164" s="44" t="s">
        <v>451</v>
      </c>
      <c r="I164" s="43">
        <v>2021</v>
      </c>
      <c r="J164" s="44" t="s">
        <v>375</v>
      </c>
      <c r="K164" s="44" t="s">
        <v>376</v>
      </c>
      <c r="L164" s="43">
        <v>7</v>
      </c>
      <c r="M164" s="43">
        <v>23</v>
      </c>
      <c r="N164" s="43">
        <v>0</v>
      </c>
      <c r="O164" s="45">
        <v>44760</v>
      </c>
      <c r="Q164" s="30">
        <v>29</v>
      </c>
      <c r="R164" s="30">
        <f>COUNTIF($M$142:$M$182,29)</f>
        <v>1</v>
      </c>
    </row>
    <row r="165" spans="1:18" s="3" customFormat="1" ht="14.25" x14ac:dyDescent="0.2">
      <c r="A165" s="3">
        <v>24</v>
      </c>
      <c r="B165" s="43">
        <v>2021</v>
      </c>
      <c r="C165" s="43">
        <v>2021</v>
      </c>
      <c r="D165" s="44" t="s">
        <v>556</v>
      </c>
      <c r="E165" s="44" t="s">
        <v>461</v>
      </c>
      <c r="F165" s="44" t="s">
        <v>462</v>
      </c>
      <c r="G165" s="44" t="s">
        <v>22</v>
      </c>
      <c r="H165" s="44" t="s">
        <v>463</v>
      </c>
      <c r="I165" s="43">
        <v>2021</v>
      </c>
      <c r="J165" s="44" t="s">
        <v>375</v>
      </c>
      <c r="K165" s="44" t="s">
        <v>376</v>
      </c>
      <c r="L165" s="43">
        <v>7</v>
      </c>
      <c r="M165" s="43">
        <v>24</v>
      </c>
      <c r="N165" s="43">
        <v>0</v>
      </c>
      <c r="O165" s="45">
        <v>44760</v>
      </c>
      <c r="Q165" s="30">
        <v>30</v>
      </c>
      <c r="R165" s="30">
        <f>COUNTIF($M$142:$M$182,30)</f>
        <v>3</v>
      </c>
    </row>
    <row r="166" spans="1:18" s="3" customFormat="1" ht="14.25" x14ac:dyDescent="0.2">
      <c r="A166" s="3">
        <v>25</v>
      </c>
      <c r="B166" s="43">
        <v>2021</v>
      </c>
      <c r="C166" s="43">
        <v>2021</v>
      </c>
      <c r="D166" s="44" t="s">
        <v>556</v>
      </c>
      <c r="E166" s="44" t="s">
        <v>292</v>
      </c>
      <c r="F166" s="44" t="s">
        <v>73</v>
      </c>
      <c r="G166" s="44" t="s">
        <v>22</v>
      </c>
      <c r="H166" s="44" t="s">
        <v>470</v>
      </c>
      <c r="I166" s="43">
        <v>2021</v>
      </c>
      <c r="J166" s="44" t="s">
        <v>375</v>
      </c>
      <c r="K166" s="44" t="s">
        <v>376</v>
      </c>
      <c r="L166" s="43">
        <v>7</v>
      </c>
      <c r="M166" s="43">
        <v>24</v>
      </c>
      <c r="N166" s="43">
        <v>0</v>
      </c>
      <c r="O166" s="45">
        <v>44760</v>
      </c>
      <c r="Q166" s="30" t="s">
        <v>363</v>
      </c>
      <c r="R166" s="30">
        <f>COUNTIF($M$142:$M$182,31)</f>
        <v>0</v>
      </c>
    </row>
    <row r="167" spans="1:18" s="3" customFormat="1" ht="12" x14ac:dyDescent="0.2">
      <c r="A167" s="3">
        <v>26</v>
      </c>
      <c r="B167" s="43">
        <v>2021</v>
      </c>
      <c r="C167" s="43">
        <v>2021</v>
      </c>
      <c r="D167" s="44" t="s">
        <v>556</v>
      </c>
      <c r="E167" s="44" t="s">
        <v>482</v>
      </c>
      <c r="F167" s="44" t="s">
        <v>192</v>
      </c>
      <c r="G167" s="44" t="s">
        <v>22</v>
      </c>
      <c r="H167" s="44" t="s">
        <v>483</v>
      </c>
      <c r="I167" s="43">
        <v>2021</v>
      </c>
      <c r="J167" s="44" t="s">
        <v>375</v>
      </c>
      <c r="K167" s="44" t="s">
        <v>376</v>
      </c>
      <c r="L167" s="43">
        <v>7</v>
      </c>
      <c r="M167" s="43">
        <v>26</v>
      </c>
      <c r="N167" s="43">
        <v>0</v>
      </c>
      <c r="O167" s="45">
        <v>44760</v>
      </c>
    </row>
    <row r="168" spans="1:18" s="3" customFormat="1" ht="12" x14ac:dyDescent="0.2">
      <c r="A168" s="3">
        <v>27</v>
      </c>
      <c r="B168" s="43">
        <v>2021</v>
      </c>
      <c r="C168" s="43">
        <v>2021</v>
      </c>
      <c r="D168" s="44" t="s">
        <v>556</v>
      </c>
      <c r="E168" s="44" t="s">
        <v>484</v>
      </c>
      <c r="F168" s="44" t="s">
        <v>462</v>
      </c>
      <c r="G168" s="44" t="s">
        <v>22</v>
      </c>
      <c r="H168" s="44" t="s">
        <v>485</v>
      </c>
      <c r="I168" s="43">
        <v>2021</v>
      </c>
      <c r="J168" s="44" t="s">
        <v>375</v>
      </c>
      <c r="K168" s="44" t="s">
        <v>376</v>
      </c>
      <c r="L168" s="43">
        <v>7</v>
      </c>
      <c r="M168" s="43">
        <v>26</v>
      </c>
      <c r="N168" s="43">
        <v>0</v>
      </c>
      <c r="O168" s="45">
        <v>44760</v>
      </c>
    </row>
    <row r="169" spans="1:18" s="3" customFormat="1" ht="12" x14ac:dyDescent="0.2">
      <c r="A169" s="3">
        <v>28</v>
      </c>
      <c r="B169" s="43">
        <v>2021</v>
      </c>
      <c r="C169" s="43">
        <v>2021</v>
      </c>
      <c r="D169" s="44" t="s">
        <v>556</v>
      </c>
      <c r="E169" s="44" t="s">
        <v>491</v>
      </c>
      <c r="F169" s="44" t="s">
        <v>52</v>
      </c>
      <c r="G169" s="44" t="s">
        <v>22</v>
      </c>
      <c r="H169" s="44" t="s">
        <v>492</v>
      </c>
      <c r="I169" s="43">
        <v>2021</v>
      </c>
      <c r="J169" s="44" t="s">
        <v>375</v>
      </c>
      <c r="K169" s="44" t="s">
        <v>376</v>
      </c>
      <c r="L169" s="43">
        <v>7</v>
      </c>
      <c r="M169" s="43">
        <v>24</v>
      </c>
      <c r="N169" s="43">
        <v>0</v>
      </c>
      <c r="O169" s="45">
        <v>44760</v>
      </c>
    </row>
    <row r="170" spans="1:18" s="3" customFormat="1" ht="12" x14ac:dyDescent="0.2">
      <c r="A170" s="3">
        <v>29</v>
      </c>
      <c r="B170" s="43">
        <v>2021</v>
      </c>
      <c r="C170" s="43">
        <v>2021</v>
      </c>
      <c r="D170" s="44" t="s">
        <v>556</v>
      </c>
      <c r="E170" s="44" t="s">
        <v>531</v>
      </c>
      <c r="F170" s="44" t="s">
        <v>51</v>
      </c>
      <c r="G170" s="44" t="s">
        <v>16</v>
      </c>
      <c r="H170" s="44" t="s">
        <v>532</v>
      </c>
      <c r="I170" s="43">
        <v>2021</v>
      </c>
      <c r="J170" s="44" t="s">
        <v>375</v>
      </c>
      <c r="K170" s="44" t="s">
        <v>376</v>
      </c>
      <c r="L170" s="43">
        <v>7</v>
      </c>
      <c r="M170" s="43">
        <v>20</v>
      </c>
      <c r="N170" s="43">
        <v>0</v>
      </c>
      <c r="O170" s="45">
        <v>44760</v>
      </c>
    </row>
    <row r="171" spans="1:18" s="3" customFormat="1" ht="12" x14ac:dyDescent="0.2">
      <c r="A171" s="3">
        <v>30</v>
      </c>
      <c r="B171" s="43">
        <v>2021</v>
      </c>
      <c r="C171" s="43">
        <v>2021</v>
      </c>
      <c r="D171" s="44" t="s">
        <v>556</v>
      </c>
      <c r="E171" s="44" t="s">
        <v>493</v>
      </c>
      <c r="F171" s="44" t="s">
        <v>494</v>
      </c>
      <c r="G171" s="44" t="s">
        <v>22</v>
      </c>
      <c r="H171" s="44" t="s">
        <v>495</v>
      </c>
      <c r="I171" s="43">
        <v>2021</v>
      </c>
      <c r="J171" s="44" t="s">
        <v>375</v>
      </c>
      <c r="K171" s="44" t="s">
        <v>376</v>
      </c>
      <c r="L171" s="43">
        <v>7</v>
      </c>
      <c r="M171" s="43">
        <v>26</v>
      </c>
      <c r="N171" s="43">
        <v>0</v>
      </c>
      <c r="O171" s="45">
        <v>44760</v>
      </c>
    </row>
    <row r="172" spans="1:18" s="3" customFormat="1" ht="12" x14ac:dyDescent="0.2">
      <c r="A172" s="3">
        <v>31</v>
      </c>
      <c r="B172" s="43">
        <v>2021</v>
      </c>
      <c r="C172" s="43">
        <v>2021</v>
      </c>
      <c r="D172" s="44" t="s">
        <v>556</v>
      </c>
      <c r="E172" s="44" t="s">
        <v>499</v>
      </c>
      <c r="F172" s="44" t="s">
        <v>37</v>
      </c>
      <c r="G172" s="44" t="s">
        <v>22</v>
      </c>
      <c r="H172" s="44" t="s">
        <v>500</v>
      </c>
      <c r="I172" s="43">
        <v>2021</v>
      </c>
      <c r="J172" s="44" t="s">
        <v>375</v>
      </c>
      <c r="K172" s="44" t="s">
        <v>376</v>
      </c>
      <c r="L172" s="43">
        <v>7</v>
      </c>
      <c r="M172" s="43">
        <v>25</v>
      </c>
      <c r="N172" s="43">
        <v>0</v>
      </c>
      <c r="O172" s="45">
        <v>44760</v>
      </c>
    </row>
    <row r="173" spans="1:18" s="3" customFormat="1" ht="12" x14ac:dyDescent="0.2">
      <c r="A173" s="3">
        <v>32</v>
      </c>
      <c r="B173" s="43">
        <v>2021</v>
      </c>
      <c r="C173" s="43">
        <v>2021</v>
      </c>
      <c r="D173" s="44" t="s">
        <v>556</v>
      </c>
      <c r="E173" s="44" t="s">
        <v>533</v>
      </c>
      <c r="F173" s="44" t="s">
        <v>534</v>
      </c>
      <c r="G173" s="44" t="s">
        <v>16</v>
      </c>
      <c r="H173" s="44" t="s">
        <v>535</v>
      </c>
      <c r="I173" s="43">
        <v>2021</v>
      </c>
      <c r="J173" s="44" t="s">
        <v>375</v>
      </c>
      <c r="K173" s="44" t="s">
        <v>376</v>
      </c>
      <c r="L173" s="43">
        <v>7</v>
      </c>
      <c r="M173" s="43">
        <v>20</v>
      </c>
      <c r="N173" s="43">
        <v>0</v>
      </c>
      <c r="O173" s="45">
        <v>44760</v>
      </c>
    </row>
    <row r="174" spans="1:18" s="3" customFormat="1" ht="12" x14ac:dyDescent="0.2">
      <c r="A174" s="3">
        <v>33</v>
      </c>
      <c r="B174" s="43">
        <v>2021</v>
      </c>
      <c r="C174" s="43">
        <v>2021</v>
      </c>
      <c r="D174" s="44" t="s">
        <v>556</v>
      </c>
      <c r="E174" s="44" t="s">
        <v>509</v>
      </c>
      <c r="F174" s="44" t="s">
        <v>70</v>
      </c>
      <c r="G174" s="44" t="s">
        <v>22</v>
      </c>
      <c r="H174" s="44" t="s">
        <v>510</v>
      </c>
      <c r="I174" s="43">
        <v>2021</v>
      </c>
      <c r="J174" s="44" t="s">
        <v>375</v>
      </c>
      <c r="K174" s="44" t="s">
        <v>376</v>
      </c>
      <c r="L174" s="43">
        <v>7</v>
      </c>
      <c r="M174" s="43">
        <v>26</v>
      </c>
      <c r="N174" s="43">
        <v>0</v>
      </c>
      <c r="O174" s="45">
        <v>44760</v>
      </c>
    </row>
    <row r="175" spans="1:18" s="3" customFormat="1" ht="12" x14ac:dyDescent="0.2">
      <c r="A175" s="3">
        <v>34</v>
      </c>
      <c r="B175" s="43">
        <v>2021</v>
      </c>
      <c r="C175" s="43">
        <v>2021</v>
      </c>
      <c r="D175" s="44" t="s">
        <v>556</v>
      </c>
      <c r="E175" s="44" t="s">
        <v>511</v>
      </c>
      <c r="F175" s="44" t="s">
        <v>435</v>
      </c>
      <c r="G175" s="44" t="s">
        <v>22</v>
      </c>
      <c r="H175" s="44" t="s">
        <v>512</v>
      </c>
      <c r="I175" s="43">
        <v>2021</v>
      </c>
      <c r="J175" s="44" t="s">
        <v>375</v>
      </c>
      <c r="K175" s="44" t="s">
        <v>376</v>
      </c>
      <c r="L175" s="43">
        <v>7</v>
      </c>
      <c r="M175" s="43">
        <v>25</v>
      </c>
      <c r="N175" s="43">
        <v>0</v>
      </c>
      <c r="O175" s="45">
        <v>44760</v>
      </c>
    </row>
    <row r="176" spans="1:18" s="3" customFormat="1" ht="12" x14ac:dyDescent="0.2">
      <c r="A176" s="3">
        <v>35</v>
      </c>
      <c r="B176" s="43">
        <v>2021</v>
      </c>
      <c r="C176" s="43">
        <v>2021</v>
      </c>
      <c r="D176" s="44" t="s">
        <v>556</v>
      </c>
      <c r="E176" s="44" t="s">
        <v>184</v>
      </c>
      <c r="F176" s="44" t="s">
        <v>513</v>
      </c>
      <c r="G176" s="44" t="s">
        <v>16</v>
      </c>
      <c r="H176" s="44" t="s">
        <v>514</v>
      </c>
      <c r="I176" s="43">
        <v>2021</v>
      </c>
      <c r="J176" s="44" t="s">
        <v>375</v>
      </c>
      <c r="K176" s="44" t="s">
        <v>376</v>
      </c>
      <c r="L176" s="43">
        <v>7</v>
      </c>
      <c r="M176" s="43">
        <v>28</v>
      </c>
      <c r="N176" s="43">
        <v>0</v>
      </c>
      <c r="O176" s="45">
        <v>44819</v>
      </c>
    </row>
    <row r="177" spans="1:15" s="3" customFormat="1" ht="12" x14ac:dyDescent="0.2">
      <c r="A177" s="3">
        <v>36</v>
      </c>
      <c r="B177" s="43">
        <v>2021</v>
      </c>
      <c r="C177" s="43">
        <v>2021</v>
      </c>
      <c r="D177" s="44" t="s">
        <v>556</v>
      </c>
      <c r="E177" s="44" t="s">
        <v>527</v>
      </c>
      <c r="F177" s="44" t="s">
        <v>171</v>
      </c>
      <c r="G177" s="44" t="s">
        <v>16</v>
      </c>
      <c r="H177" s="44" t="s">
        <v>528</v>
      </c>
      <c r="I177" s="43">
        <v>2021</v>
      </c>
      <c r="J177" s="44" t="s">
        <v>375</v>
      </c>
      <c r="K177" s="44" t="s">
        <v>376</v>
      </c>
      <c r="L177" s="43">
        <v>7</v>
      </c>
      <c r="M177" s="43">
        <v>24</v>
      </c>
      <c r="N177" s="43">
        <v>0</v>
      </c>
      <c r="O177" s="45">
        <v>44831</v>
      </c>
    </row>
    <row r="178" spans="1:15" s="3" customFormat="1" ht="12" x14ac:dyDescent="0.2">
      <c r="A178" s="3">
        <v>37</v>
      </c>
      <c r="B178" s="43">
        <v>2021</v>
      </c>
      <c r="C178" s="43">
        <v>2021</v>
      </c>
      <c r="D178" s="44" t="s">
        <v>556</v>
      </c>
      <c r="E178" s="44" t="s">
        <v>529</v>
      </c>
      <c r="F178" s="44" t="s">
        <v>136</v>
      </c>
      <c r="G178" s="44" t="s">
        <v>22</v>
      </c>
      <c r="H178" s="44" t="s">
        <v>530</v>
      </c>
      <c r="I178" s="43">
        <v>2021</v>
      </c>
      <c r="J178" s="44" t="s">
        <v>375</v>
      </c>
      <c r="K178" s="44" t="s">
        <v>376</v>
      </c>
      <c r="L178" s="43">
        <v>7</v>
      </c>
      <c r="M178" s="43">
        <v>24</v>
      </c>
      <c r="N178" s="43">
        <v>0</v>
      </c>
      <c r="O178" s="45">
        <v>44831</v>
      </c>
    </row>
    <row r="179" spans="1:15" s="3" customFormat="1" ht="12" x14ac:dyDescent="0.2">
      <c r="A179" s="3">
        <v>38</v>
      </c>
      <c r="B179" s="43">
        <v>2021</v>
      </c>
      <c r="C179" s="43">
        <v>2019</v>
      </c>
      <c r="D179" s="44" t="s">
        <v>556</v>
      </c>
      <c r="E179" s="44" t="s">
        <v>472</v>
      </c>
      <c r="F179" s="44" t="s">
        <v>90</v>
      </c>
      <c r="G179" s="44" t="s">
        <v>22</v>
      </c>
      <c r="H179" s="44" t="s">
        <v>473</v>
      </c>
      <c r="I179" s="43">
        <v>2021</v>
      </c>
      <c r="J179" s="44" t="s">
        <v>375</v>
      </c>
      <c r="K179" s="44" t="s">
        <v>376</v>
      </c>
      <c r="L179" s="43">
        <v>7</v>
      </c>
      <c r="M179" s="43">
        <v>27</v>
      </c>
      <c r="N179" s="43">
        <v>0</v>
      </c>
      <c r="O179" s="45">
        <v>44831</v>
      </c>
    </row>
    <row r="180" spans="1:15" s="3" customFormat="1" ht="12" x14ac:dyDescent="0.2">
      <c r="A180" s="3">
        <v>39</v>
      </c>
      <c r="B180" s="43">
        <v>2020</v>
      </c>
      <c r="C180" s="43">
        <v>2020</v>
      </c>
      <c r="D180" s="44" t="s">
        <v>556</v>
      </c>
      <c r="E180" s="44" t="s">
        <v>431</v>
      </c>
      <c r="F180" s="44" t="s">
        <v>432</v>
      </c>
      <c r="G180" s="44" t="s">
        <v>22</v>
      </c>
      <c r="H180" s="44" t="s">
        <v>433</v>
      </c>
      <c r="I180" s="43">
        <v>2020</v>
      </c>
      <c r="J180" s="44" t="s">
        <v>375</v>
      </c>
      <c r="K180" s="44" t="s">
        <v>376</v>
      </c>
      <c r="L180" s="43">
        <v>7</v>
      </c>
      <c r="M180" s="43">
        <v>21</v>
      </c>
      <c r="N180" s="43">
        <v>0</v>
      </c>
      <c r="O180" s="45">
        <v>44831</v>
      </c>
    </row>
    <row r="181" spans="1:15" s="3" customFormat="1" ht="12" x14ac:dyDescent="0.2">
      <c r="A181" s="3">
        <v>40</v>
      </c>
      <c r="B181" s="43">
        <v>2021</v>
      </c>
      <c r="C181" s="43">
        <v>2021</v>
      </c>
      <c r="D181" s="44" t="s">
        <v>556</v>
      </c>
      <c r="E181" s="44" t="s">
        <v>486</v>
      </c>
      <c r="F181" s="44" t="s">
        <v>277</v>
      </c>
      <c r="G181" s="44" t="s">
        <v>22</v>
      </c>
      <c r="H181" s="44" t="s">
        <v>487</v>
      </c>
      <c r="I181" s="43">
        <v>2021</v>
      </c>
      <c r="J181" s="44" t="s">
        <v>375</v>
      </c>
      <c r="K181" s="44" t="s">
        <v>376</v>
      </c>
      <c r="L181" s="43">
        <v>7</v>
      </c>
      <c r="M181" s="43">
        <v>24</v>
      </c>
      <c r="N181" s="43">
        <v>0</v>
      </c>
      <c r="O181" s="45">
        <v>44831</v>
      </c>
    </row>
    <row r="182" spans="1:15" s="3" customFormat="1" ht="12" x14ac:dyDescent="0.2">
      <c r="A182" s="3">
        <v>41</v>
      </c>
      <c r="B182" s="43">
        <v>2021</v>
      </c>
      <c r="C182" s="43">
        <v>2021</v>
      </c>
      <c r="D182" s="44" t="s">
        <v>556</v>
      </c>
      <c r="E182" s="44" t="s">
        <v>536</v>
      </c>
      <c r="F182" s="44" t="s">
        <v>93</v>
      </c>
      <c r="G182" s="44" t="s">
        <v>16</v>
      </c>
      <c r="H182" s="44" t="s">
        <v>537</v>
      </c>
      <c r="I182" s="43">
        <v>2021</v>
      </c>
      <c r="J182" s="44" t="s">
        <v>375</v>
      </c>
      <c r="K182" s="44" t="s">
        <v>376</v>
      </c>
      <c r="L182" s="43">
        <v>7</v>
      </c>
      <c r="M182" s="43">
        <v>22</v>
      </c>
      <c r="N182" s="43">
        <v>0</v>
      </c>
      <c r="O182" s="45">
        <v>44831</v>
      </c>
    </row>
    <row r="183" spans="1:15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2:15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2:15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2:15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15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15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15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15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15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15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15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15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15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15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15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15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15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15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15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15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 s="3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 s="3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s="3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s="3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s="3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s="3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 s="3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 s="3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 s="3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 s="3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s="3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 s="3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 s="3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 s="3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 s="3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 s="3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 s="3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 s="3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 s="3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 s="3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 s="3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 s="3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s="3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s="3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s="3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s="3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s="3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s="3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s="3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s="3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 s="3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 s="3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 s="3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 s="3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 s="3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 s="3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 s="3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 s="3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 s="3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 s="3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 s="3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 s="3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 s="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 s="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 s="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 s="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 s="3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 s="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 s="3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 s="3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 s="3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 s="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 s="3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 s="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 s="3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 s="3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 s="3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 s="3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 s="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 s="3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 s="3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 s="3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 s="3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 s="3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 s="3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 s="3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 s="3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 s="3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 s="3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 s="3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 s="3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 s="3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 s="3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 s="3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 s="3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 s="3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 s="3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 s="3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 s="3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 s="3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 s="3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 s="3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 s="3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 s="3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 s="3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 s="3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 s="3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 s="3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 s="3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 s="3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 s="3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 s="3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 s="3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 s="3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 s="3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 s="3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 s="3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 s="3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 s="3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 s="3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</sheetData>
  <sortState ref="B2:O182">
    <sortCondition ref="O1:O182"/>
  </sortState>
  <conditionalFormatting sqref="R21:R38 AG7:AG48 AV7:AV4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7:BA46">
    <cfRule type="cellIs" dxfId="19" priority="2" operator="equal">
      <formula>1</formula>
    </cfRule>
  </conditionalFormatting>
  <conditionalFormatting sqref="AL7:AL48">
    <cfRule type="cellIs" dxfId="18" priority="1" operator="equal">
      <formula>1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H103" zoomScale="85" zoomScaleNormal="85" workbookViewId="0">
      <selection activeCell="H2" sqref="H2"/>
    </sheetView>
  </sheetViews>
  <sheetFormatPr defaultRowHeight="15" x14ac:dyDescent="0.25"/>
  <cols>
    <col min="9" max="9" width="22.42578125" bestFit="1" customWidth="1"/>
    <col min="13" max="13" width="17.140625" bestFit="1" customWidth="1"/>
    <col min="27" max="27" width="10.85546875" bestFit="1" customWidth="1"/>
    <col min="42" max="42" width="10.85546875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x14ac:dyDescent="0.25">
      <c r="A2">
        <v>1</v>
      </c>
      <c r="B2" s="35">
        <v>2013</v>
      </c>
      <c r="C2" s="36" t="s">
        <v>260</v>
      </c>
      <c r="D2" s="36" t="s">
        <v>261</v>
      </c>
      <c r="E2" s="36" t="s">
        <v>16</v>
      </c>
      <c r="F2" s="36" t="s">
        <v>262</v>
      </c>
      <c r="G2" s="35">
        <v>2014</v>
      </c>
      <c r="H2" s="36" t="s">
        <v>377</v>
      </c>
      <c r="I2" s="36" t="s">
        <v>378</v>
      </c>
      <c r="J2" s="35">
        <v>5</v>
      </c>
      <c r="K2" s="35">
        <v>24</v>
      </c>
      <c r="L2" s="35">
        <v>0</v>
      </c>
      <c r="M2" s="39">
        <v>42720</v>
      </c>
    </row>
    <row r="3" spans="1:16" x14ac:dyDescent="0.25">
      <c r="A3">
        <v>2</v>
      </c>
      <c r="B3" s="35">
        <v>2016</v>
      </c>
      <c r="C3" s="36" t="s">
        <v>254</v>
      </c>
      <c r="D3" s="36" t="s">
        <v>255</v>
      </c>
      <c r="E3" s="36" t="s">
        <v>22</v>
      </c>
      <c r="F3" s="36" t="s">
        <v>256</v>
      </c>
      <c r="G3" s="35">
        <v>2017</v>
      </c>
      <c r="H3" s="36" t="s">
        <v>377</v>
      </c>
      <c r="I3" s="36" t="s">
        <v>378</v>
      </c>
      <c r="J3" s="35">
        <v>5</v>
      </c>
      <c r="K3" s="35">
        <v>24</v>
      </c>
      <c r="L3" s="35">
        <v>0</v>
      </c>
      <c r="M3" s="39">
        <v>43290</v>
      </c>
    </row>
    <row r="4" spans="1:16" x14ac:dyDescent="0.25">
      <c r="A4">
        <v>3</v>
      </c>
      <c r="B4" s="35">
        <v>2016</v>
      </c>
      <c r="C4" s="36" t="s">
        <v>242</v>
      </c>
      <c r="D4" s="36" t="s">
        <v>243</v>
      </c>
      <c r="E4" s="36" t="s">
        <v>22</v>
      </c>
      <c r="F4" s="36" t="s">
        <v>244</v>
      </c>
      <c r="G4" s="35">
        <v>2017</v>
      </c>
      <c r="H4" s="36" t="s">
        <v>377</v>
      </c>
      <c r="I4" s="36" t="s">
        <v>378</v>
      </c>
      <c r="J4" s="35">
        <v>5</v>
      </c>
      <c r="K4" s="35">
        <v>24</v>
      </c>
      <c r="L4" s="35">
        <v>0</v>
      </c>
      <c r="M4" s="39">
        <v>43368</v>
      </c>
    </row>
    <row r="5" spans="1:16" x14ac:dyDescent="0.25">
      <c r="A5">
        <v>4</v>
      </c>
      <c r="B5" s="35">
        <v>2015</v>
      </c>
      <c r="C5" s="36" t="s">
        <v>257</v>
      </c>
      <c r="D5" s="36" t="s">
        <v>258</v>
      </c>
      <c r="E5" s="36" t="s">
        <v>16</v>
      </c>
      <c r="F5" s="36" t="s">
        <v>259</v>
      </c>
      <c r="G5" s="35">
        <v>2016</v>
      </c>
      <c r="H5" s="36" t="s">
        <v>377</v>
      </c>
      <c r="I5" s="36" t="s">
        <v>378</v>
      </c>
      <c r="J5" s="35">
        <v>5</v>
      </c>
      <c r="K5" s="35">
        <v>21</v>
      </c>
      <c r="L5" s="35">
        <v>0</v>
      </c>
      <c r="M5" s="39">
        <v>43507</v>
      </c>
    </row>
    <row r="6" spans="1:16" x14ac:dyDescent="0.25">
      <c r="A6">
        <v>5</v>
      </c>
      <c r="B6" s="35">
        <v>2016</v>
      </c>
      <c r="C6" s="36" t="s">
        <v>245</v>
      </c>
      <c r="D6" s="36" t="s">
        <v>246</v>
      </c>
      <c r="E6" s="36" t="s">
        <v>22</v>
      </c>
      <c r="F6" s="36" t="s">
        <v>247</v>
      </c>
      <c r="G6" s="35">
        <v>2017</v>
      </c>
      <c r="H6" s="36" t="s">
        <v>377</v>
      </c>
      <c r="I6" s="36" t="s">
        <v>378</v>
      </c>
      <c r="J6" s="35">
        <v>5</v>
      </c>
      <c r="K6" s="35">
        <v>22</v>
      </c>
      <c r="L6" s="35">
        <v>0</v>
      </c>
      <c r="M6" s="39">
        <v>43507</v>
      </c>
      <c r="O6" s="30">
        <v>18</v>
      </c>
      <c r="P6" s="30">
        <f>COUNTIF($K$2:$K$58,18)</f>
        <v>1</v>
      </c>
    </row>
    <row r="7" spans="1:16" x14ac:dyDescent="0.25">
      <c r="A7">
        <v>6</v>
      </c>
      <c r="B7" s="35">
        <v>2017</v>
      </c>
      <c r="C7" s="36" t="s">
        <v>186</v>
      </c>
      <c r="D7" s="36" t="s">
        <v>187</v>
      </c>
      <c r="E7" s="36" t="s">
        <v>16</v>
      </c>
      <c r="F7" s="36" t="s">
        <v>188</v>
      </c>
      <c r="G7" s="35">
        <v>2018</v>
      </c>
      <c r="H7" s="36" t="s">
        <v>377</v>
      </c>
      <c r="I7" s="36" t="s">
        <v>378</v>
      </c>
      <c r="J7" s="35">
        <v>5</v>
      </c>
      <c r="K7" s="35">
        <v>27</v>
      </c>
      <c r="L7" s="35">
        <v>0</v>
      </c>
      <c r="M7" s="39">
        <v>43629</v>
      </c>
      <c r="O7" s="30">
        <v>19</v>
      </c>
      <c r="P7" s="30">
        <f>COUNTIF($K$2:$K$58,19)</f>
        <v>1</v>
      </c>
    </row>
    <row r="8" spans="1:16" x14ac:dyDescent="0.25">
      <c r="A8">
        <v>7</v>
      </c>
      <c r="B8" s="35">
        <v>2017</v>
      </c>
      <c r="C8" s="36" t="s">
        <v>203</v>
      </c>
      <c r="D8" s="36" t="s">
        <v>70</v>
      </c>
      <c r="E8" s="36" t="s">
        <v>22</v>
      </c>
      <c r="F8" s="36" t="s">
        <v>204</v>
      </c>
      <c r="G8" s="35">
        <v>2018</v>
      </c>
      <c r="H8" s="36" t="s">
        <v>377</v>
      </c>
      <c r="I8" s="36" t="s">
        <v>378</v>
      </c>
      <c r="J8" s="35">
        <v>5</v>
      </c>
      <c r="K8" s="35">
        <v>28</v>
      </c>
      <c r="L8" s="35">
        <v>0</v>
      </c>
      <c r="M8" s="39">
        <v>43629</v>
      </c>
      <c r="O8" s="30">
        <v>20</v>
      </c>
      <c r="P8" s="30">
        <f>COUNTIF($K$2:$K$58,20)</f>
        <v>1</v>
      </c>
    </row>
    <row r="9" spans="1:16" x14ac:dyDescent="0.25">
      <c r="A9">
        <v>8</v>
      </c>
      <c r="B9" s="35">
        <v>2017</v>
      </c>
      <c r="C9" s="36" t="s">
        <v>208</v>
      </c>
      <c r="D9" s="36" t="s">
        <v>209</v>
      </c>
      <c r="E9" s="36" t="s">
        <v>22</v>
      </c>
      <c r="F9" s="36" t="s">
        <v>210</v>
      </c>
      <c r="G9" s="35">
        <v>2018</v>
      </c>
      <c r="H9" s="36" t="s">
        <v>377</v>
      </c>
      <c r="I9" s="36" t="s">
        <v>378</v>
      </c>
      <c r="J9" s="35">
        <v>5</v>
      </c>
      <c r="K9" s="35">
        <v>29</v>
      </c>
      <c r="L9" s="35">
        <v>0</v>
      </c>
      <c r="M9" s="39">
        <v>43629</v>
      </c>
      <c r="O9" s="30">
        <v>21</v>
      </c>
      <c r="P9" s="30">
        <f>COUNTIF($K$2:$K$58,21)</f>
        <v>3</v>
      </c>
    </row>
    <row r="10" spans="1:16" x14ac:dyDescent="0.25">
      <c r="A10">
        <v>9</v>
      </c>
      <c r="B10" s="35">
        <v>2017</v>
      </c>
      <c r="C10" s="36" t="s">
        <v>189</v>
      </c>
      <c r="D10" s="36" t="s">
        <v>52</v>
      </c>
      <c r="E10" s="36" t="s">
        <v>22</v>
      </c>
      <c r="F10" s="36" t="s">
        <v>190</v>
      </c>
      <c r="G10" s="35">
        <v>2018</v>
      </c>
      <c r="H10" s="36" t="s">
        <v>377</v>
      </c>
      <c r="I10" s="36" t="s">
        <v>378</v>
      </c>
      <c r="J10" s="35">
        <v>5</v>
      </c>
      <c r="K10" s="35">
        <v>25</v>
      </c>
      <c r="L10" s="35">
        <v>0</v>
      </c>
      <c r="M10" s="39">
        <v>43661</v>
      </c>
      <c r="O10" s="30">
        <v>22</v>
      </c>
      <c r="P10" s="30">
        <f>COUNTIF($K$2:$K$58,22)</f>
        <v>5</v>
      </c>
    </row>
    <row r="11" spans="1:16" x14ac:dyDescent="0.25">
      <c r="A11">
        <v>10</v>
      </c>
      <c r="B11" s="35">
        <v>2017</v>
      </c>
      <c r="C11" s="36" t="s">
        <v>191</v>
      </c>
      <c r="D11" s="36" t="s">
        <v>192</v>
      </c>
      <c r="E11" s="36" t="s">
        <v>22</v>
      </c>
      <c r="F11" s="36" t="s">
        <v>193</v>
      </c>
      <c r="G11" s="35">
        <v>2018</v>
      </c>
      <c r="H11" s="36" t="s">
        <v>377</v>
      </c>
      <c r="I11" s="36" t="s">
        <v>378</v>
      </c>
      <c r="J11" s="35">
        <v>5</v>
      </c>
      <c r="K11" s="35">
        <v>23</v>
      </c>
      <c r="L11" s="35">
        <v>0</v>
      </c>
      <c r="M11" s="39">
        <v>43661</v>
      </c>
      <c r="O11" s="30">
        <v>23</v>
      </c>
      <c r="P11" s="30">
        <f>COUNTIF($K$2:$K$58,23)</f>
        <v>5</v>
      </c>
    </row>
    <row r="12" spans="1:16" x14ac:dyDescent="0.25">
      <c r="A12">
        <v>11</v>
      </c>
      <c r="B12" s="35">
        <v>2017</v>
      </c>
      <c r="C12" s="36" t="s">
        <v>197</v>
      </c>
      <c r="D12" s="36" t="s">
        <v>198</v>
      </c>
      <c r="E12" s="36" t="s">
        <v>16</v>
      </c>
      <c r="F12" s="36" t="s">
        <v>199</v>
      </c>
      <c r="G12" s="35">
        <v>2018</v>
      </c>
      <c r="H12" s="36" t="s">
        <v>377</v>
      </c>
      <c r="I12" s="36" t="s">
        <v>378</v>
      </c>
      <c r="J12" s="35">
        <v>5</v>
      </c>
      <c r="K12" s="35">
        <v>19</v>
      </c>
      <c r="L12" s="35">
        <v>0</v>
      </c>
      <c r="M12" s="39">
        <v>43661</v>
      </c>
      <c r="O12" s="30">
        <v>24</v>
      </c>
      <c r="P12" s="30">
        <f>COUNTIF($K$2:$K$58,24)</f>
        <v>11</v>
      </c>
    </row>
    <row r="13" spans="1:16" x14ac:dyDescent="0.25">
      <c r="A13">
        <v>12</v>
      </c>
      <c r="B13" s="35">
        <v>2017</v>
      </c>
      <c r="C13" s="36" t="s">
        <v>200</v>
      </c>
      <c r="D13" s="36" t="s">
        <v>201</v>
      </c>
      <c r="E13" s="36" t="s">
        <v>16</v>
      </c>
      <c r="F13" s="36" t="s">
        <v>202</v>
      </c>
      <c r="G13" s="35">
        <v>2018</v>
      </c>
      <c r="H13" s="36" t="s">
        <v>377</v>
      </c>
      <c r="I13" s="36" t="s">
        <v>378</v>
      </c>
      <c r="J13" s="35">
        <v>5</v>
      </c>
      <c r="K13" s="35">
        <v>21</v>
      </c>
      <c r="L13" s="35">
        <v>0</v>
      </c>
      <c r="M13" s="39">
        <v>43661</v>
      </c>
      <c r="O13" s="30">
        <v>25</v>
      </c>
      <c r="P13" s="30">
        <f>COUNTIF($K$2:$K$58,25)</f>
        <v>4</v>
      </c>
    </row>
    <row r="14" spans="1:16" x14ac:dyDescent="0.25">
      <c r="A14">
        <v>13</v>
      </c>
      <c r="B14" s="35">
        <v>2017</v>
      </c>
      <c r="C14" s="36" t="s">
        <v>211</v>
      </c>
      <c r="D14" s="36" t="s">
        <v>212</v>
      </c>
      <c r="E14" s="36" t="s">
        <v>22</v>
      </c>
      <c r="F14" s="36" t="s">
        <v>213</v>
      </c>
      <c r="G14" s="35">
        <v>2018</v>
      </c>
      <c r="H14" s="36" t="s">
        <v>377</v>
      </c>
      <c r="I14" s="36" t="s">
        <v>378</v>
      </c>
      <c r="J14" s="35">
        <v>5</v>
      </c>
      <c r="K14" s="35">
        <v>25</v>
      </c>
      <c r="L14" s="35">
        <v>0</v>
      </c>
      <c r="M14" s="39">
        <v>43661</v>
      </c>
      <c r="O14" s="30">
        <v>26</v>
      </c>
      <c r="P14" s="30">
        <f>COUNTIF($K$2:$K$58,26)</f>
        <v>9</v>
      </c>
    </row>
    <row r="15" spans="1:16" x14ac:dyDescent="0.25">
      <c r="A15">
        <v>14</v>
      </c>
      <c r="B15" s="35">
        <v>2017</v>
      </c>
      <c r="C15" s="36" t="s">
        <v>214</v>
      </c>
      <c r="D15" s="36" t="s">
        <v>142</v>
      </c>
      <c r="E15" s="36" t="s">
        <v>22</v>
      </c>
      <c r="F15" s="36" t="s">
        <v>215</v>
      </c>
      <c r="G15" s="35">
        <v>2018</v>
      </c>
      <c r="H15" s="36" t="s">
        <v>377</v>
      </c>
      <c r="I15" s="36" t="s">
        <v>378</v>
      </c>
      <c r="J15" s="35">
        <v>5</v>
      </c>
      <c r="K15" s="35">
        <v>29</v>
      </c>
      <c r="L15" s="35">
        <v>0</v>
      </c>
      <c r="M15" s="39">
        <v>43661</v>
      </c>
      <c r="O15" s="30">
        <v>27</v>
      </c>
      <c r="P15" s="30">
        <f>COUNTIF($K$2:$K$58,27)</f>
        <v>7</v>
      </c>
    </row>
    <row r="16" spans="1:16" x14ac:dyDescent="0.25">
      <c r="A16">
        <v>15</v>
      </c>
      <c r="B16" s="35">
        <v>2017</v>
      </c>
      <c r="C16" s="36" t="s">
        <v>216</v>
      </c>
      <c r="D16" s="36" t="s">
        <v>217</v>
      </c>
      <c r="E16" s="36" t="s">
        <v>22</v>
      </c>
      <c r="F16" s="36" t="s">
        <v>218</v>
      </c>
      <c r="G16" s="35">
        <v>2018</v>
      </c>
      <c r="H16" s="36" t="s">
        <v>377</v>
      </c>
      <c r="I16" s="36" t="s">
        <v>378</v>
      </c>
      <c r="J16" s="35">
        <v>5</v>
      </c>
      <c r="K16" s="35">
        <v>26</v>
      </c>
      <c r="L16" s="35">
        <v>0</v>
      </c>
      <c r="M16" s="39">
        <v>43661</v>
      </c>
      <c r="O16" s="30">
        <v>28</v>
      </c>
      <c r="P16" s="30">
        <f>COUNTIF($K$2:$K$58,28)</f>
        <v>8</v>
      </c>
    </row>
    <row r="17" spans="1:16" x14ac:dyDescent="0.25">
      <c r="A17">
        <v>16</v>
      </c>
      <c r="B17" s="35">
        <v>2017</v>
      </c>
      <c r="C17" s="36" t="s">
        <v>219</v>
      </c>
      <c r="D17" s="36" t="s">
        <v>52</v>
      </c>
      <c r="E17" s="36" t="s">
        <v>22</v>
      </c>
      <c r="F17" s="36" t="s">
        <v>220</v>
      </c>
      <c r="G17" s="35">
        <v>2018</v>
      </c>
      <c r="H17" s="36" t="s">
        <v>377</v>
      </c>
      <c r="I17" s="36" t="s">
        <v>378</v>
      </c>
      <c r="J17" s="35">
        <v>5</v>
      </c>
      <c r="K17" s="35">
        <v>26</v>
      </c>
      <c r="L17" s="35">
        <v>0</v>
      </c>
      <c r="M17" s="39">
        <v>43661</v>
      </c>
      <c r="O17" s="30">
        <v>29</v>
      </c>
      <c r="P17" s="30">
        <f>COUNTIF($K$2:$K$58,29)</f>
        <v>2</v>
      </c>
    </row>
    <row r="18" spans="1:16" x14ac:dyDescent="0.25">
      <c r="A18">
        <v>17</v>
      </c>
      <c r="B18" s="35">
        <v>2017</v>
      </c>
      <c r="C18" s="36" t="s">
        <v>221</v>
      </c>
      <c r="D18" s="36" t="s">
        <v>222</v>
      </c>
      <c r="E18" s="36" t="s">
        <v>22</v>
      </c>
      <c r="F18" s="36" t="s">
        <v>223</v>
      </c>
      <c r="G18" s="35">
        <v>2018</v>
      </c>
      <c r="H18" s="36" t="s">
        <v>377</v>
      </c>
      <c r="I18" s="36" t="s">
        <v>378</v>
      </c>
      <c r="J18" s="35">
        <v>5</v>
      </c>
      <c r="K18" s="35">
        <v>24</v>
      </c>
      <c r="L18" s="35">
        <v>0</v>
      </c>
      <c r="M18" s="39">
        <v>43661</v>
      </c>
      <c r="O18" s="30">
        <v>30</v>
      </c>
      <c r="P18" s="30">
        <f>COUNTIF($K$2:$K$58,30)</f>
        <v>0</v>
      </c>
    </row>
    <row r="19" spans="1:16" x14ac:dyDescent="0.25">
      <c r="A19">
        <v>18</v>
      </c>
      <c r="B19" s="35">
        <v>2017</v>
      </c>
      <c r="C19" s="36" t="s">
        <v>224</v>
      </c>
      <c r="D19" s="36" t="s">
        <v>40</v>
      </c>
      <c r="E19" s="36" t="s">
        <v>22</v>
      </c>
      <c r="F19" s="36" t="s">
        <v>225</v>
      </c>
      <c r="G19" s="35">
        <v>2018</v>
      </c>
      <c r="H19" s="36" t="s">
        <v>377</v>
      </c>
      <c r="I19" s="36" t="s">
        <v>378</v>
      </c>
      <c r="J19" s="35">
        <v>5</v>
      </c>
      <c r="K19" s="35">
        <v>24</v>
      </c>
      <c r="L19" s="35">
        <v>0</v>
      </c>
      <c r="M19" s="39">
        <v>43661</v>
      </c>
      <c r="O19" s="30" t="s">
        <v>363</v>
      </c>
      <c r="P19" s="30">
        <f>COUNTIF($K$2:$K$58,31)</f>
        <v>0</v>
      </c>
    </row>
    <row r="20" spans="1:16" x14ac:dyDescent="0.25">
      <c r="A20">
        <v>19</v>
      </c>
      <c r="B20" s="35">
        <v>2017</v>
      </c>
      <c r="C20" s="36" t="s">
        <v>226</v>
      </c>
      <c r="D20" s="36" t="s">
        <v>227</v>
      </c>
      <c r="E20" s="36" t="s">
        <v>22</v>
      </c>
      <c r="F20" s="36" t="s">
        <v>228</v>
      </c>
      <c r="G20" s="35">
        <v>2018</v>
      </c>
      <c r="H20" s="36" t="s">
        <v>377</v>
      </c>
      <c r="I20" s="36" t="s">
        <v>378</v>
      </c>
      <c r="J20" s="35">
        <v>5</v>
      </c>
      <c r="K20" s="35">
        <v>22</v>
      </c>
      <c r="L20" s="35">
        <v>0</v>
      </c>
      <c r="M20" s="39">
        <v>43661</v>
      </c>
    </row>
    <row r="21" spans="1:16" x14ac:dyDescent="0.25">
      <c r="A21">
        <v>20</v>
      </c>
      <c r="B21" s="35">
        <v>2017</v>
      </c>
      <c r="C21" s="36" t="s">
        <v>229</v>
      </c>
      <c r="D21" s="36" t="s">
        <v>230</v>
      </c>
      <c r="E21" s="36" t="s">
        <v>22</v>
      </c>
      <c r="F21" s="36" t="s">
        <v>231</v>
      </c>
      <c r="G21" s="35">
        <v>2018</v>
      </c>
      <c r="H21" s="36" t="s">
        <v>377</v>
      </c>
      <c r="I21" s="36" t="s">
        <v>378</v>
      </c>
      <c r="J21" s="35">
        <v>5</v>
      </c>
      <c r="K21" s="35">
        <v>23</v>
      </c>
      <c r="L21" s="35">
        <v>0</v>
      </c>
      <c r="M21" s="39">
        <v>43661</v>
      </c>
    </row>
    <row r="22" spans="1:16" x14ac:dyDescent="0.25">
      <c r="A22">
        <v>21</v>
      </c>
      <c r="B22" s="35">
        <v>2017</v>
      </c>
      <c r="C22" s="36" t="s">
        <v>232</v>
      </c>
      <c r="D22" s="36" t="s">
        <v>233</v>
      </c>
      <c r="E22" s="36" t="s">
        <v>16</v>
      </c>
      <c r="F22" s="36" t="s">
        <v>234</v>
      </c>
      <c r="G22" s="35">
        <v>2018</v>
      </c>
      <c r="H22" s="36" t="s">
        <v>377</v>
      </c>
      <c r="I22" s="36" t="s">
        <v>378</v>
      </c>
      <c r="J22" s="35">
        <v>5</v>
      </c>
      <c r="K22" s="35">
        <v>25</v>
      </c>
      <c r="L22" s="35">
        <v>0</v>
      </c>
      <c r="M22" s="39">
        <v>43661</v>
      </c>
    </row>
    <row r="23" spans="1:16" x14ac:dyDescent="0.25">
      <c r="A23">
        <v>22</v>
      </c>
      <c r="B23" s="35">
        <v>2017</v>
      </c>
      <c r="C23" s="36" t="s">
        <v>235</v>
      </c>
      <c r="D23" s="36" t="s">
        <v>126</v>
      </c>
      <c r="E23" s="36" t="s">
        <v>22</v>
      </c>
      <c r="F23" s="36" t="s">
        <v>236</v>
      </c>
      <c r="G23" s="35">
        <v>2018</v>
      </c>
      <c r="H23" s="36" t="s">
        <v>377</v>
      </c>
      <c r="I23" s="36" t="s">
        <v>378</v>
      </c>
      <c r="J23" s="35">
        <v>5</v>
      </c>
      <c r="K23" s="35">
        <v>24</v>
      </c>
      <c r="L23" s="35">
        <v>0</v>
      </c>
      <c r="M23" s="39">
        <v>43661</v>
      </c>
    </row>
    <row r="24" spans="1:16" x14ac:dyDescent="0.25">
      <c r="A24">
        <v>23</v>
      </c>
      <c r="B24" s="35">
        <v>2017</v>
      </c>
      <c r="C24" s="36" t="s">
        <v>194</v>
      </c>
      <c r="D24" s="36" t="s">
        <v>195</v>
      </c>
      <c r="E24" s="36" t="s">
        <v>22</v>
      </c>
      <c r="F24" s="36" t="s">
        <v>196</v>
      </c>
      <c r="G24" s="35">
        <v>2018</v>
      </c>
      <c r="H24" s="36" t="s">
        <v>377</v>
      </c>
      <c r="I24" s="36" t="s">
        <v>378</v>
      </c>
      <c r="J24" s="35">
        <v>5</v>
      </c>
      <c r="K24" s="35">
        <v>21</v>
      </c>
      <c r="L24" s="35">
        <v>0</v>
      </c>
      <c r="M24" s="39">
        <v>43810</v>
      </c>
    </row>
    <row r="25" spans="1:16" x14ac:dyDescent="0.25">
      <c r="A25">
        <v>24</v>
      </c>
      <c r="B25" s="35">
        <v>2017</v>
      </c>
      <c r="C25" s="36" t="s">
        <v>205</v>
      </c>
      <c r="D25" s="36" t="s">
        <v>206</v>
      </c>
      <c r="E25" s="36" t="s">
        <v>22</v>
      </c>
      <c r="F25" s="36" t="s">
        <v>207</v>
      </c>
      <c r="G25" s="35">
        <v>2018</v>
      </c>
      <c r="H25" s="36" t="s">
        <v>377</v>
      </c>
      <c r="I25" s="36" t="s">
        <v>378</v>
      </c>
      <c r="J25" s="35">
        <v>5</v>
      </c>
      <c r="K25" s="35">
        <v>27</v>
      </c>
      <c r="L25" s="35">
        <v>0</v>
      </c>
      <c r="M25" s="39">
        <v>43810</v>
      </c>
    </row>
    <row r="26" spans="1:16" x14ac:dyDescent="0.25">
      <c r="A26">
        <v>25</v>
      </c>
      <c r="B26" s="35">
        <v>2016</v>
      </c>
      <c r="C26" s="36" t="s">
        <v>248</v>
      </c>
      <c r="D26" s="36" t="s">
        <v>249</v>
      </c>
      <c r="E26" s="36" t="s">
        <v>16</v>
      </c>
      <c r="F26" s="36" t="s">
        <v>250</v>
      </c>
      <c r="G26" s="35">
        <v>2017</v>
      </c>
      <c r="H26" s="36" t="s">
        <v>377</v>
      </c>
      <c r="I26" s="36" t="s">
        <v>378</v>
      </c>
      <c r="J26" s="35">
        <v>5</v>
      </c>
      <c r="K26" s="35">
        <v>22</v>
      </c>
      <c r="L26" s="35">
        <v>0</v>
      </c>
      <c r="M26" s="39">
        <v>43871</v>
      </c>
    </row>
    <row r="27" spans="1:16" x14ac:dyDescent="0.25">
      <c r="A27">
        <v>26</v>
      </c>
      <c r="B27" s="35">
        <v>2016</v>
      </c>
      <c r="C27" s="36" t="s">
        <v>251</v>
      </c>
      <c r="D27" s="36" t="s">
        <v>252</v>
      </c>
      <c r="E27" s="36" t="s">
        <v>22</v>
      </c>
      <c r="F27" s="36" t="s">
        <v>253</v>
      </c>
      <c r="G27" s="35">
        <v>2017</v>
      </c>
      <c r="H27" s="36" t="s">
        <v>377</v>
      </c>
      <c r="I27" s="36" t="s">
        <v>378</v>
      </c>
      <c r="J27" s="35">
        <v>5</v>
      </c>
      <c r="K27" s="35">
        <v>20</v>
      </c>
      <c r="L27" s="35">
        <v>0</v>
      </c>
      <c r="M27" s="39">
        <v>43871</v>
      </c>
    </row>
    <row r="28" spans="1:16" x14ac:dyDescent="0.25">
      <c r="A28">
        <v>27</v>
      </c>
      <c r="B28" s="35">
        <v>2011</v>
      </c>
      <c r="C28" s="36" t="s">
        <v>265</v>
      </c>
      <c r="D28" s="36" t="s">
        <v>266</v>
      </c>
      <c r="E28" s="36" t="s">
        <v>16</v>
      </c>
      <c r="F28" s="36" t="s">
        <v>267</v>
      </c>
      <c r="G28" s="35">
        <v>2012</v>
      </c>
      <c r="H28" s="36" t="s">
        <v>377</v>
      </c>
      <c r="I28" s="36" t="s">
        <v>378</v>
      </c>
      <c r="J28" s="35">
        <v>5</v>
      </c>
      <c r="K28" s="35">
        <v>18</v>
      </c>
      <c r="L28" s="35">
        <v>0</v>
      </c>
      <c r="M28" s="39">
        <v>43997</v>
      </c>
    </row>
    <row r="29" spans="1:16" x14ac:dyDescent="0.25">
      <c r="A29">
        <v>28</v>
      </c>
      <c r="B29" s="35">
        <v>2018</v>
      </c>
      <c r="C29" s="36" t="s">
        <v>108</v>
      </c>
      <c r="D29" s="36" t="s">
        <v>109</v>
      </c>
      <c r="E29" s="36" t="s">
        <v>22</v>
      </c>
      <c r="F29" s="36" t="s">
        <v>110</v>
      </c>
      <c r="G29" s="35">
        <v>2019</v>
      </c>
      <c r="H29" s="36" t="s">
        <v>377</v>
      </c>
      <c r="I29" s="36" t="s">
        <v>378</v>
      </c>
      <c r="J29" s="35">
        <v>5</v>
      </c>
      <c r="K29" s="35">
        <v>28</v>
      </c>
      <c r="L29" s="35">
        <v>0</v>
      </c>
      <c r="M29" s="39">
        <v>43997</v>
      </c>
    </row>
    <row r="30" spans="1:16" x14ac:dyDescent="0.25">
      <c r="A30">
        <v>29</v>
      </c>
      <c r="B30" s="35">
        <v>2018</v>
      </c>
      <c r="C30" s="36" t="s">
        <v>162</v>
      </c>
      <c r="D30" s="36" t="s">
        <v>163</v>
      </c>
      <c r="E30" s="36" t="s">
        <v>22</v>
      </c>
      <c r="F30" s="36" t="s">
        <v>164</v>
      </c>
      <c r="G30" s="35">
        <v>2019</v>
      </c>
      <c r="H30" s="36" t="s">
        <v>377</v>
      </c>
      <c r="I30" s="36" t="s">
        <v>378</v>
      </c>
      <c r="J30" s="35">
        <v>5</v>
      </c>
      <c r="K30" s="35">
        <v>27</v>
      </c>
      <c r="L30" s="35">
        <v>0</v>
      </c>
      <c r="M30" s="39">
        <v>43997</v>
      </c>
    </row>
    <row r="31" spans="1:16" x14ac:dyDescent="0.25">
      <c r="A31">
        <v>30</v>
      </c>
      <c r="B31" s="35">
        <v>2018</v>
      </c>
      <c r="C31" s="36" t="s">
        <v>182</v>
      </c>
      <c r="D31" s="36" t="s">
        <v>163</v>
      </c>
      <c r="E31" s="36" t="s">
        <v>22</v>
      </c>
      <c r="F31" s="36" t="s">
        <v>183</v>
      </c>
      <c r="G31" s="35">
        <v>2019</v>
      </c>
      <c r="H31" s="36" t="s">
        <v>377</v>
      </c>
      <c r="I31" s="36" t="s">
        <v>378</v>
      </c>
      <c r="J31" s="35">
        <v>5</v>
      </c>
      <c r="K31" s="35">
        <v>26</v>
      </c>
      <c r="L31" s="35">
        <v>0</v>
      </c>
      <c r="M31" s="39">
        <v>44021</v>
      </c>
    </row>
    <row r="32" spans="1:16" x14ac:dyDescent="0.25">
      <c r="A32">
        <v>31</v>
      </c>
      <c r="B32" s="35">
        <v>2018</v>
      </c>
      <c r="C32" s="36" t="s">
        <v>184</v>
      </c>
      <c r="D32" s="36" t="s">
        <v>49</v>
      </c>
      <c r="E32" s="36" t="s">
        <v>22</v>
      </c>
      <c r="F32" s="36" t="s">
        <v>185</v>
      </c>
      <c r="G32" s="35">
        <v>2019</v>
      </c>
      <c r="H32" s="36" t="s">
        <v>377</v>
      </c>
      <c r="I32" s="36" t="s">
        <v>378</v>
      </c>
      <c r="J32" s="35">
        <v>5</v>
      </c>
      <c r="K32" s="35">
        <v>28</v>
      </c>
      <c r="L32" s="35">
        <v>0</v>
      </c>
      <c r="M32" s="39">
        <v>44021</v>
      </c>
    </row>
    <row r="33" spans="1:13" x14ac:dyDescent="0.25">
      <c r="A33">
        <v>32</v>
      </c>
      <c r="B33" s="35">
        <v>2018</v>
      </c>
      <c r="C33" s="36" t="s">
        <v>92</v>
      </c>
      <c r="D33" s="36" t="s">
        <v>93</v>
      </c>
      <c r="E33" s="36" t="s">
        <v>16</v>
      </c>
      <c r="F33" s="36" t="s">
        <v>94</v>
      </c>
      <c r="G33" s="35">
        <v>2019</v>
      </c>
      <c r="H33" s="36" t="s">
        <v>377</v>
      </c>
      <c r="I33" s="36" t="s">
        <v>378</v>
      </c>
      <c r="J33" s="35">
        <v>5</v>
      </c>
      <c r="K33" s="35">
        <v>24</v>
      </c>
      <c r="L33" s="35">
        <v>0</v>
      </c>
      <c r="M33" s="39">
        <v>44025</v>
      </c>
    </row>
    <row r="34" spans="1:13" x14ac:dyDescent="0.25">
      <c r="A34">
        <v>33</v>
      </c>
      <c r="B34" s="35">
        <v>2018</v>
      </c>
      <c r="C34" s="36" t="s">
        <v>95</v>
      </c>
      <c r="D34" s="36" t="s">
        <v>82</v>
      </c>
      <c r="E34" s="36" t="s">
        <v>16</v>
      </c>
      <c r="F34" s="36" t="s">
        <v>96</v>
      </c>
      <c r="G34" s="35">
        <v>2019</v>
      </c>
      <c r="H34" s="36" t="s">
        <v>377</v>
      </c>
      <c r="I34" s="36" t="s">
        <v>378</v>
      </c>
      <c r="J34" s="35">
        <v>5</v>
      </c>
      <c r="K34" s="35">
        <v>22</v>
      </c>
      <c r="L34" s="35">
        <v>0</v>
      </c>
      <c r="M34" s="39">
        <v>44025</v>
      </c>
    </row>
    <row r="35" spans="1:13" x14ac:dyDescent="0.25">
      <c r="A35">
        <v>34</v>
      </c>
      <c r="B35" s="35">
        <v>2018</v>
      </c>
      <c r="C35" s="36" t="s">
        <v>97</v>
      </c>
      <c r="D35" s="36" t="s">
        <v>98</v>
      </c>
      <c r="E35" s="36" t="s">
        <v>16</v>
      </c>
      <c r="F35" s="36" t="s">
        <v>99</v>
      </c>
      <c r="G35" s="35">
        <v>2019</v>
      </c>
      <c r="H35" s="36" t="s">
        <v>377</v>
      </c>
      <c r="I35" s="36" t="s">
        <v>378</v>
      </c>
      <c r="J35" s="35">
        <v>5</v>
      </c>
      <c r="K35" s="35">
        <v>24</v>
      </c>
      <c r="L35" s="35">
        <v>0</v>
      </c>
      <c r="M35" s="39">
        <v>44025</v>
      </c>
    </row>
    <row r="36" spans="1:13" x14ac:dyDescent="0.25">
      <c r="A36">
        <v>35</v>
      </c>
      <c r="B36" s="35">
        <v>2018</v>
      </c>
      <c r="C36" s="36" t="s">
        <v>103</v>
      </c>
      <c r="D36" s="36" t="s">
        <v>37</v>
      </c>
      <c r="E36" s="36" t="s">
        <v>22</v>
      </c>
      <c r="F36" s="36" t="s">
        <v>104</v>
      </c>
      <c r="G36" s="35">
        <v>2019</v>
      </c>
      <c r="H36" s="36" t="s">
        <v>377</v>
      </c>
      <c r="I36" s="36" t="s">
        <v>378</v>
      </c>
      <c r="J36" s="35">
        <v>5</v>
      </c>
      <c r="K36" s="35">
        <v>26</v>
      </c>
      <c r="L36" s="35">
        <v>0</v>
      </c>
      <c r="M36" s="39">
        <v>44025</v>
      </c>
    </row>
    <row r="37" spans="1:13" x14ac:dyDescent="0.25">
      <c r="A37">
        <v>36</v>
      </c>
      <c r="B37" s="35">
        <v>2018</v>
      </c>
      <c r="C37" s="36" t="s">
        <v>105</v>
      </c>
      <c r="D37" s="36" t="s">
        <v>106</v>
      </c>
      <c r="E37" s="36" t="s">
        <v>16</v>
      </c>
      <c r="F37" s="36" t="s">
        <v>107</v>
      </c>
      <c r="G37" s="35">
        <v>2019</v>
      </c>
      <c r="H37" s="36" t="s">
        <v>377</v>
      </c>
      <c r="I37" s="36" t="s">
        <v>378</v>
      </c>
      <c r="J37" s="35">
        <v>5</v>
      </c>
      <c r="K37" s="35">
        <v>23</v>
      </c>
      <c r="L37" s="35">
        <v>0</v>
      </c>
      <c r="M37" s="39">
        <v>44025</v>
      </c>
    </row>
    <row r="38" spans="1:13" x14ac:dyDescent="0.25">
      <c r="A38">
        <v>37</v>
      </c>
      <c r="B38" s="35">
        <v>2018</v>
      </c>
      <c r="C38" s="36" t="s">
        <v>114</v>
      </c>
      <c r="D38" s="36" t="s">
        <v>115</v>
      </c>
      <c r="E38" s="36" t="s">
        <v>22</v>
      </c>
      <c r="F38" s="36" t="s">
        <v>116</v>
      </c>
      <c r="G38" s="35">
        <v>2019</v>
      </c>
      <c r="H38" s="36" t="s">
        <v>377</v>
      </c>
      <c r="I38" s="36" t="s">
        <v>378</v>
      </c>
      <c r="J38" s="35">
        <v>5</v>
      </c>
      <c r="K38" s="35">
        <v>28</v>
      </c>
      <c r="L38" s="35">
        <v>0</v>
      </c>
      <c r="M38" s="39">
        <v>44025</v>
      </c>
    </row>
    <row r="39" spans="1:13" x14ac:dyDescent="0.25">
      <c r="A39">
        <v>38</v>
      </c>
      <c r="B39" s="35">
        <v>2018</v>
      </c>
      <c r="C39" s="36" t="s">
        <v>117</v>
      </c>
      <c r="D39" s="36" t="s">
        <v>118</v>
      </c>
      <c r="E39" s="36" t="s">
        <v>22</v>
      </c>
      <c r="F39" s="36" t="s">
        <v>119</v>
      </c>
      <c r="G39" s="35">
        <v>2019</v>
      </c>
      <c r="H39" s="36" t="s">
        <v>377</v>
      </c>
      <c r="I39" s="36" t="s">
        <v>378</v>
      </c>
      <c r="J39" s="35">
        <v>5</v>
      </c>
      <c r="K39" s="35">
        <v>28</v>
      </c>
      <c r="L39" s="35">
        <v>0</v>
      </c>
      <c r="M39" s="39">
        <v>44025</v>
      </c>
    </row>
    <row r="40" spans="1:13" x14ac:dyDescent="0.25">
      <c r="A40">
        <v>39</v>
      </c>
      <c r="B40" s="35">
        <v>2018</v>
      </c>
      <c r="C40" s="36" t="s">
        <v>123</v>
      </c>
      <c r="D40" s="36" t="s">
        <v>40</v>
      </c>
      <c r="E40" s="36" t="s">
        <v>22</v>
      </c>
      <c r="F40" s="36" t="s">
        <v>124</v>
      </c>
      <c r="G40" s="35">
        <v>2019</v>
      </c>
      <c r="H40" s="36" t="s">
        <v>377</v>
      </c>
      <c r="I40" s="36" t="s">
        <v>378</v>
      </c>
      <c r="J40" s="35">
        <v>5</v>
      </c>
      <c r="K40" s="35">
        <v>26</v>
      </c>
      <c r="L40" s="35">
        <v>0</v>
      </c>
      <c r="M40" s="39">
        <v>44025</v>
      </c>
    </row>
    <row r="41" spans="1:13" x14ac:dyDescent="0.25">
      <c r="A41">
        <v>40</v>
      </c>
      <c r="B41" s="35">
        <v>2018</v>
      </c>
      <c r="C41" s="36" t="s">
        <v>125</v>
      </c>
      <c r="D41" s="36" t="s">
        <v>126</v>
      </c>
      <c r="E41" s="36" t="s">
        <v>22</v>
      </c>
      <c r="F41" s="36" t="s">
        <v>127</v>
      </c>
      <c r="G41" s="35">
        <v>2019</v>
      </c>
      <c r="H41" s="36" t="s">
        <v>377</v>
      </c>
      <c r="I41" s="36" t="s">
        <v>378</v>
      </c>
      <c r="J41" s="35">
        <v>5</v>
      </c>
      <c r="K41" s="35">
        <v>26</v>
      </c>
      <c r="L41" s="35">
        <v>0</v>
      </c>
      <c r="M41" s="39">
        <v>44025</v>
      </c>
    </row>
    <row r="42" spans="1:13" x14ac:dyDescent="0.25">
      <c r="A42">
        <v>41</v>
      </c>
      <c r="B42" s="35">
        <v>2018</v>
      </c>
      <c r="C42" s="36" t="s">
        <v>128</v>
      </c>
      <c r="D42" s="36" t="s">
        <v>109</v>
      </c>
      <c r="E42" s="36" t="s">
        <v>22</v>
      </c>
      <c r="F42" s="36" t="s">
        <v>129</v>
      </c>
      <c r="G42" s="35">
        <v>2019</v>
      </c>
      <c r="H42" s="36" t="s">
        <v>377</v>
      </c>
      <c r="I42" s="36" t="s">
        <v>378</v>
      </c>
      <c r="J42" s="35">
        <v>5</v>
      </c>
      <c r="K42" s="35">
        <v>26</v>
      </c>
      <c r="L42" s="35">
        <v>0</v>
      </c>
      <c r="M42" s="39">
        <v>44025</v>
      </c>
    </row>
    <row r="43" spans="1:13" x14ac:dyDescent="0.25">
      <c r="A43">
        <v>42</v>
      </c>
      <c r="B43" s="35">
        <v>2018</v>
      </c>
      <c r="C43" s="36" t="s">
        <v>132</v>
      </c>
      <c r="D43" s="36" t="s">
        <v>133</v>
      </c>
      <c r="E43" s="36" t="s">
        <v>16</v>
      </c>
      <c r="F43" s="36" t="s">
        <v>134</v>
      </c>
      <c r="G43" s="35">
        <v>2019</v>
      </c>
      <c r="H43" s="36" t="s">
        <v>377</v>
      </c>
      <c r="I43" s="36" t="s">
        <v>378</v>
      </c>
      <c r="J43" s="35">
        <v>5</v>
      </c>
      <c r="K43" s="35">
        <v>27</v>
      </c>
      <c r="L43" s="35">
        <v>0</v>
      </c>
      <c r="M43" s="39">
        <v>44025</v>
      </c>
    </row>
    <row r="44" spans="1:13" x14ac:dyDescent="0.25">
      <c r="A44">
        <v>43</v>
      </c>
      <c r="B44" s="35">
        <v>2018</v>
      </c>
      <c r="C44" s="36" t="s">
        <v>144</v>
      </c>
      <c r="D44" s="36" t="s">
        <v>145</v>
      </c>
      <c r="E44" s="36" t="s">
        <v>16</v>
      </c>
      <c r="F44" s="36" t="s">
        <v>146</v>
      </c>
      <c r="G44" s="35">
        <v>2019</v>
      </c>
      <c r="H44" s="36" t="s">
        <v>377</v>
      </c>
      <c r="I44" s="36" t="s">
        <v>378</v>
      </c>
      <c r="J44" s="35">
        <v>5</v>
      </c>
      <c r="K44" s="35">
        <v>28</v>
      </c>
      <c r="L44" s="35">
        <v>0</v>
      </c>
      <c r="M44" s="39">
        <v>44025</v>
      </c>
    </row>
    <row r="45" spans="1:13" x14ac:dyDescent="0.25">
      <c r="A45">
        <v>44</v>
      </c>
      <c r="B45" s="35">
        <v>2018</v>
      </c>
      <c r="C45" s="36" t="s">
        <v>150</v>
      </c>
      <c r="D45" s="36" t="s">
        <v>151</v>
      </c>
      <c r="E45" s="36" t="s">
        <v>16</v>
      </c>
      <c r="F45" s="36" t="s">
        <v>152</v>
      </c>
      <c r="G45" s="35">
        <v>2019</v>
      </c>
      <c r="H45" s="36" t="s">
        <v>377</v>
      </c>
      <c r="I45" s="36" t="s">
        <v>378</v>
      </c>
      <c r="J45" s="35">
        <v>5</v>
      </c>
      <c r="K45" s="35">
        <v>24</v>
      </c>
      <c r="L45" s="35">
        <v>0</v>
      </c>
      <c r="M45" s="39">
        <v>44025</v>
      </c>
    </row>
    <row r="46" spans="1:13" x14ac:dyDescent="0.25">
      <c r="A46">
        <v>45</v>
      </c>
      <c r="B46" s="35">
        <v>2018</v>
      </c>
      <c r="C46" s="36" t="s">
        <v>153</v>
      </c>
      <c r="D46" s="36" t="s">
        <v>154</v>
      </c>
      <c r="E46" s="36" t="s">
        <v>22</v>
      </c>
      <c r="F46" s="36" t="s">
        <v>155</v>
      </c>
      <c r="G46" s="35">
        <v>2019</v>
      </c>
      <c r="H46" s="36" t="s">
        <v>377</v>
      </c>
      <c r="I46" s="36" t="s">
        <v>378</v>
      </c>
      <c r="J46" s="35">
        <v>5</v>
      </c>
      <c r="K46" s="35">
        <v>28</v>
      </c>
      <c r="L46" s="35">
        <v>0</v>
      </c>
      <c r="M46" s="39">
        <v>44025</v>
      </c>
    </row>
    <row r="47" spans="1:13" x14ac:dyDescent="0.25">
      <c r="A47">
        <v>46</v>
      </c>
      <c r="B47" s="35">
        <v>2018</v>
      </c>
      <c r="C47" s="36" t="s">
        <v>156</v>
      </c>
      <c r="D47" s="36" t="s">
        <v>34</v>
      </c>
      <c r="E47" s="36" t="s">
        <v>22</v>
      </c>
      <c r="F47" s="36" t="s">
        <v>157</v>
      </c>
      <c r="G47" s="35">
        <v>2019</v>
      </c>
      <c r="H47" s="36" t="s">
        <v>377</v>
      </c>
      <c r="I47" s="36" t="s">
        <v>378</v>
      </c>
      <c r="J47" s="35">
        <v>5</v>
      </c>
      <c r="K47" s="35">
        <v>24</v>
      </c>
      <c r="L47" s="35">
        <v>0</v>
      </c>
      <c r="M47" s="39">
        <v>44025</v>
      </c>
    </row>
    <row r="48" spans="1:13" x14ac:dyDescent="0.25">
      <c r="A48">
        <v>47</v>
      </c>
      <c r="B48" s="35">
        <v>2018</v>
      </c>
      <c r="C48" s="36" t="s">
        <v>158</v>
      </c>
      <c r="D48" s="36" t="s">
        <v>25</v>
      </c>
      <c r="E48" s="36" t="s">
        <v>22</v>
      </c>
      <c r="F48" s="36" t="s">
        <v>159</v>
      </c>
      <c r="G48" s="35">
        <v>2019</v>
      </c>
      <c r="H48" s="36" t="s">
        <v>377</v>
      </c>
      <c r="I48" s="36" t="s">
        <v>378</v>
      </c>
      <c r="J48" s="35">
        <v>5</v>
      </c>
      <c r="K48" s="35">
        <v>27</v>
      </c>
      <c r="L48" s="35">
        <v>0</v>
      </c>
      <c r="M48" s="39">
        <v>44025</v>
      </c>
    </row>
    <row r="49" spans="1:16" x14ac:dyDescent="0.25">
      <c r="A49">
        <v>48</v>
      </c>
      <c r="B49" s="35">
        <v>2018</v>
      </c>
      <c r="C49" s="36" t="s">
        <v>160</v>
      </c>
      <c r="D49" s="36" t="s">
        <v>79</v>
      </c>
      <c r="E49" s="36" t="s">
        <v>22</v>
      </c>
      <c r="F49" s="36" t="s">
        <v>161</v>
      </c>
      <c r="G49" s="35">
        <v>2019</v>
      </c>
      <c r="H49" s="36" t="s">
        <v>377</v>
      </c>
      <c r="I49" s="36" t="s">
        <v>378</v>
      </c>
      <c r="J49" s="35">
        <v>5</v>
      </c>
      <c r="K49" s="35">
        <v>28</v>
      </c>
      <c r="L49" s="35">
        <v>0</v>
      </c>
      <c r="M49" s="39">
        <v>44025</v>
      </c>
    </row>
    <row r="50" spans="1:16" x14ac:dyDescent="0.25">
      <c r="A50">
        <v>49</v>
      </c>
      <c r="B50" s="35">
        <v>2018</v>
      </c>
      <c r="C50" s="36" t="s">
        <v>165</v>
      </c>
      <c r="D50" s="36" t="s">
        <v>34</v>
      </c>
      <c r="E50" s="36" t="s">
        <v>22</v>
      </c>
      <c r="F50" s="36" t="s">
        <v>166</v>
      </c>
      <c r="G50" s="35">
        <v>2019</v>
      </c>
      <c r="H50" s="36" t="s">
        <v>377</v>
      </c>
      <c r="I50" s="36" t="s">
        <v>378</v>
      </c>
      <c r="J50" s="35">
        <v>5</v>
      </c>
      <c r="K50" s="35">
        <v>27</v>
      </c>
      <c r="L50" s="35">
        <v>0</v>
      </c>
      <c r="M50" s="39">
        <v>44025</v>
      </c>
    </row>
    <row r="51" spans="1:16" x14ac:dyDescent="0.25">
      <c r="A51">
        <v>50</v>
      </c>
      <c r="B51" s="35">
        <v>2018</v>
      </c>
      <c r="C51" s="36" t="s">
        <v>167</v>
      </c>
      <c r="D51" s="36" t="s">
        <v>168</v>
      </c>
      <c r="E51" s="36" t="s">
        <v>22</v>
      </c>
      <c r="F51" s="36" t="s">
        <v>169</v>
      </c>
      <c r="G51" s="35">
        <v>2019</v>
      </c>
      <c r="H51" s="36" t="s">
        <v>377</v>
      </c>
      <c r="I51" s="36" t="s">
        <v>378</v>
      </c>
      <c r="J51" s="35">
        <v>5</v>
      </c>
      <c r="K51" s="35">
        <v>26</v>
      </c>
      <c r="L51" s="35">
        <v>0</v>
      </c>
      <c r="M51" s="39">
        <v>44025</v>
      </c>
    </row>
    <row r="52" spans="1:16" x14ac:dyDescent="0.25">
      <c r="A52">
        <v>51</v>
      </c>
      <c r="B52" s="35">
        <v>2018</v>
      </c>
      <c r="C52" s="36" t="s">
        <v>170</v>
      </c>
      <c r="D52" s="36" t="s">
        <v>171</v>
      </c>
      <c r="E52" s="36" t="s">
        <v>16</v>
      </c>
      <c r="F52" s="36" t="s">
        <v>172</v>
      </c>
      <c r="G52" s="35">
        <v>2019</v>
      </c>
      <c r="H52" s="36" t="s">
        <v>377</v>
      </c>
      <c r="I52" s="36" t="s">
        <v>378</v>
      </c>
      <c r="J52" s="35">
        <v>5</v>
      </c>
      <c r="K52" s="35">
        <v>26</v>
      </c>
      <c r="L52" s="35">
        <v>0</v>
      </c>
      <c r="M52" s="39">
        <v>44025</v>
      </c>
    </row>
    <row r="53" spans="1:16" x14ac:dyDescent="0.25">
      <c r="A53">
        <v>52</v>
      </c>
      <c r="B53" s="35">
        <v>2018</v>
      </c>
      <c r="C53" s="36" t="s">
        <v>179</v>
      </c>
      <c r="D53" s="36" t="s">
        <v>180</v>
      </c>
      <c r="E53" s="36" t="s">
        <v>22</v>
      </c>
      <c r="F53" s="36" t="s">
        <v>181</v>
      </c>
      <c r="G53" s="35">
        <v>2019</v>
      </c>
      <c r="H53" s="36" t="s">
        <v>377</v>
      </c>
      <c r="I53" s="36" t="s">
        <v>378</v>
      </c>
      <c r="J53" s="35">
        <v>5</v>
      </c>
      <c r="K53" s="35">
        <v>25</v>
      </c>
      <c r="L53" s="35">
        <v>0</v>
      </c>
      <c r="M53" s="39">
        <v>44025</v>
      </c>
    </row>
    <row r="54" spans="1:16" x14ac:dyDescent="0.25">
      <c r="A54">
        <v>53</v>
      </c>
      <c r="B54" s="35">
        <v>2018</v>
      </c>
      <c r="C54" s="36" t="s">
        <v>135</v>
      </c>
      <c r="D54" s="36" t="s">
        <v>136</v>
      </c>
      <c r="E54" s="36" t="s">
        <v>22</v>
      </c>
      <c r="F54" s="36" t="s">
        <v>137</v>
      </c>
      <c r="G54" s="35">
        <v>2019</v>
      </c>
      <c r="H54" s="36" t="s">
        <v>377</v>
      </c>
      <c r="I54" s="36" t="s">
        <v>378</v>
      </c>
      <c r="J54" s="35">
        <v>5</v>
      </c>
      <c r="K54" s="35">
        <v>27</v>
      </c>
      <c r="L54" s="35">
        <v>0</v>
      </c>
      <c r="M54" s="39">
        <v>44084</v>
      </c>
    </row>
    <row r="55" spans="1:16" x14ac:dyDescent="0.25">
      <c r="A55">
        <v>54</v>
      </c>
      <c r="B55" s="35">
        <v>2018</v>
      </c>
      <c r="C55" s="36" t="s">
        <v>173</v>
      </c>
      <c r="D55" s="36" t="s">
        <v>174</v>
      </c>
      <c r="E55" s="36" t="s">
        <v>22</v>
      </c>
      <c r="F55" s="36" t="s">
        <v>175</v>
      </c>
      <c r="G55" s="35">
        <v>2019</v>
      </c>
      <c r="H55" s="36" t="s">
        <v>377</v>
      </c>
      <c r="I55" s="36" t="s">
        <v>378</v>
      </c>
      <c r="J55" s="35">
        <v>5</v>
      </c>
      <c r="K55" s="35">
        <v>24</v>
      </c>
      <c r="L55" s="35">
        <v>0</v>
      </c>
      <c r="M55" s="39">
        <v>44084</v>
      </c>
    </row>
    <row r="56" spans="1:16" x14ac:dyDescent="0.25">
      <c r="A56">
        <v>55</v>
      </c>
      <c r="B56" s="35">
        <v>2018</v>
      </c>
      <c r="C56" s="36" t="s">
        <v>176</v>
      </c>
      <c r="D56" s="36" t="s">
        <v>177</v>
      </c>
      <c r="E56" s="36" t="s">
        <v>16</v>
      </c>
      <c r="F56" s="36" t="s">
        <v>178</v>
      </c>
      <c r="G56" s="35">
        <v>2019</v>
      </c>
      <c r="H56" s="36" t="s">
        <v>377</v>
      </c>
      <c r="I56" s="36" t="s">
        <v>378</v>
      </c>
      <c r="J56" s="35">
        <v>5</v>
      </c>
      <c r="K56" s="35">
        <v>23</v>
      </c>
      <c r="L56" s="35">
        <v>0</v>
      </c>
      <c r="M56" s="39">
        <v>44088</v>
      </c>
    </row>
    <row r="57" spans="1:16" x14ac:dyDescent="0.25">
      <c r="A57">
        <v>56</v>
      </c>
      <c r="B57" s="35">
        <v>2018</v>
      </c>
      <c r="C57" s="36" t="s">
        <v>130</v>
      </c>
      <c r="D57" s="36" t="s">
        <v>82</v>
      </c>
      <c r="E57" s="36" t="s">
        <v>16</v>
      </c>
      <c r="F57" s="36" t="s">
        <v>131</v>
      </c>
      <c r="G57" s="35">
        <v>2019</v>
      </c>
      <c r="H57" s="36" t="s">
        <v>377</v>
      </c>
      <c r="I57" s="36" t="s">
        <v>378</v>
      </c>
      <c r="J57" s="35">
        <v>5</v>
      </c>
      <c r="K57" s="35">
        <v>22</v>
      </c>
      <c r="L57" s="35">
        <v>0</v>
      </c>
      <c r="M57" s="39">
        <v>44179</v>
      </c>
    </row>
    <row r="58" spans="1:16" x14ac:dyDescent="0.25">
      <c r="A58">
        <v>57</v>
      </c>
      <c r="B58" s="35">
        <v>2018</v>
      </c>
      <c r="C58" s="36" t="s">
        <v>138</v>
      </c>
      <c r="D58" s="36" t="s">
        <v>139</v>
      </c>
      <c r="E58" s="36" t="s">
        <v>22</v>
      </c>
      <c r="F58" s="36" t="s">
        <v>140</v>
      </c>
      <c r="G58" s="35">
        <v>2019</v>
      </c>
      <c r="H58" s="36" t="s">
        <v>377</v>
      </c>
      <c r="I58" s="36" t="s">
        <v>378</v>
      </c>
      <c r="J58" s="35">
        <v>5</v>
      </c>
      <c r="K58" s="35">
        <v>23</v>
      </c>
      <c r="L58" s="35">
        <v>0</v>
      </c>
      <c r="M58" s="39">
        <v>44179</v>
      </c>
    </row>
    <row r="59" spans="1:16" x14ac:dyDescent="0.25">
      <c r="A59">
        <v>1</v>
      </c>
      <c r="B59" s="40">
        <v>2018</v>
      </c>
      <c r="C59" s="41" t="s">
        <v>111</v>
      </c>
      <c r="D59" s="41" t="s">
        <v>112</v>
      </c>
      <c r="E59" s="41" t="s">
        <v>16</v>
      </c>
      <c r="F59" s="41" t="s">
        <v>113</v>
      </c>
      <c r="G59" s="40">
        <v>2019</v>
      </c>
      <c r="H59" s="41" t="s">
        <v>377</v>
      </c>
      <c r="I59" s="41" t="s">
        <v>378</v>
      </c>
      <c r="J59" s="40">
        <v>5</v>
      </c>
      <c r="K59" s="40">
        <v>21</v>
      </c>
      <c r="L59" s="40">
        <v>0</v>
      </c>
      <c r="M59" s="42">
        <v>44361</v>
      </c>
    </row>
    <row r="60" spans="1:16" x14ac:dyDescent="0.25">
      <c r="A60">
        <v>2</v>
      </c>
      <c r="B60" s="40">
        <v>2018</v>
      </c>
      <c r="C60" s="41" t="s">
        <v>100</v>
      </c>
      <c r="D60" s="41" t="s">
        <v>101</v>
      </c>
      <c r="E60" s="41" t="s">
        <v>22</v>
      </c>
      <c r="F60" s="41" t="s">
        <v>102</v>
      </c>
      <c r="G60" s="40">
        <v>2019</v>
      </c>
      <c r="H60" s="41" t="s">
        <v>377</v>
      </c>
      <c r="I60" s="41" t="s">
        <v>378</v>
      </c>
      <c r="J60" s="40">
        <v>5</v>
      </c>
      <c r="K60" s="40">
        <v>23</v>
      </c>
      <c r="L60" s="40">
        <v>0</v>
      </c>
      <c r="M60" s="42">
        <v>44389</v>
      </c>
    </row>
    <row r="61" spans="1:16" x14ac:dyDescent="0.25">
      <c r="A61">
        <v>3</v>
      </c>
      <c r="B61" s="40">
        <v>2018</v>
      </c>
      <c r="C61" s="41" t="s">
        <v>141</v>
      </c>
      <c r="D61" s="41" t="s">
        <v>142</v>
      </c>
      <c r="E61" s="41" t="s">
        <v>22</v>
      </c>
      <c r="F61" s="41" t="s">
        <v>143</v>
      </c>
      <c r="G61" s="40">
        <v>2019</v>
      </c>
      <c r="H61" s="41" t="s">
        <v>377</v>
      </c>
      <c r="I61" s="41" t="s">
        <v>378</v>
      </c>
      <c r="J61" s="40">
        <v>5</v>
      </c>
      <c r="K61" s="40">
        <v>19</v>
      </c>
      <c r="L61" s="40">
        <v>0</v>
      </c>
      <c r="M61" s="42">
        <v>44389</v>
      </c>
      <c r="O61" s="30">
        <v>18</v>
      </c>
      <c r="P61" s="30">
        <f>COUNTIF($K$59:$K$83,18)</f>
        <v>0</v>
      </c>
    </row>
    <row r="62" spans="1:16" x14ac:dyDescent="0.25">
      <c r="A62">
        <v>4</v>
      </c>
      <c r="B62" s="40">
        <v>2019</v>
      </c>
      <c r="C62" s="41" t="s">
        <v>24</v>
      </c>
      <c r="D62" s="41" t="s">
        <v>25</v>
      </c>
      <c r="E62" s="41" t="s">
        <v>22</v>
      </c>
      <c r="F62" s="41" t="s">
        <v>26</v>
      </c>
      <c r="G62" s="40">
        <v>2020</v>
      </c>
      <c r="H62" s="41" t="s">
        <v>377</v>
      </c>
      <c r="I62" s="41" t="s">
        <v>378</v>
      </c>
      <c r="J62" s="40">
        <v>5</v>
      </c>
      <c r="K62" s="40">
        <v>22</v>
      </c>
      <c r="L62" s="40">
        <v>0</v>
      </c>
      <c r="M62" s="42">
        <v>44389</v>
      </c>
      <c r="O62" s="30">
        <v>19</v>
      </c>
      <c r="P62" s="30">
        <f>COUNTIF($K$59:$K$83,19)</f>
        <v>1</v>
      </c>
    </row>
    <row r="63" spans="1:16" x14ac:dyDescent="0.25">
      <c r="A63">
        <v>5</v>
      </c>
      <c r="B63" s="40">
        <v>2019</v>
      </c>
      <c r="C63" s="41" t="s">
        <v>30</v>
      </c>
      <c r="D63" s="41" t="s">
        <v>31</v>
      </c>
      <c r="E63" s="41" t="s">
        <v>22</v>
      </c>
      <c r="F63" s="41" t="s">
        <v>32</v>
      </c>
      <c r="G63" s="40">
        <v>2020</v>
      </c>
      <c r="H63" s="41" t="s">
        <v>377</v>
      </c>
      <c r="I63" s="41" t="s">
        <v>378</v>
      </c>
      <c r="J63" s="40">
        <v>5</v>
      </c>
      <c r="K63" s="40">
        <v>24</v>
      </c>
      <c r="L63" s="40">
        <v>0</v>
      </c>
      <c r="M63" s="42">
        <v>44389</v>
      </c>
      <c r="O63" s="30">
        <v>20</v>
      </c>
      <c r="P63" s="30">
        <f>COUNTIF($K$59:$K$83,20)</f>
        <v>0</v>
      </c>
    </row>
    <row r="64" spans="1:16" x14ac:dyDescent="0.25">
      <c r="A64">
        <v>6</v>
      </c>
      <c r="B64" s="40">
        <v>2019</v>
      </c>
      <c r="C64" s="41" t="s">
        <v>33</v>
      </c>
      <c r="D64" s="41" t="s">
        <v>34</v>
      </c>
      <c r="E64" s="41" t="s">
        <v>22</v>
      </c>
      <c r="F64" s="41" t="s">
        <v>35</v>
      </c>
      <c r="G64" s="40">
        <v>2020</v>
      </c>
      <c r="H64" s="41" t="s">
        <v>377</v>
      </c>
      <c r="I64" s="41" t="s">
        <v>378</v>
      </c>
      <c r="J64" s="40">
        <v>5</v>
      </c>
      <c r="K64" s="40">
        <v>22</v>
      </c>
      <c r="L64" s="40">
        <v>0</v>
      </c>
      <c r="M64" s="42">
        <v>44389</v>
      </c>
      <c r="O64" s="30">
        <v>21</v>
      </c>
      <c r="P64" s="30">
        <f>COUNTIF($K$59:$K$83,21)</f>
        <v>2</v>
      </c>
    </row>
    <row r="65" spans="1:16" x14ac:dyDescent="0.25">
      <c r="A65">
        <v>7</v>
      </c>
      <c r="B65" s="40">
        <v>2019</v>
      </c>
      <c r="C65" s="41" t="s">
        <v>39</v>
      </c>
      <c r="D65" s="41" t="s">
        <v>40</v>
      </c>
      <c r="E65" s="41" t="s">
        <v>22</v>
      </c>
      <c r="F65" s="41" t="s">
        <v>41</v>
      </c>
      <c r="G65" s="40">
        <v>2020</v>
      </c>
      <c r="H65" s="41" t="s">
        <v>377</v>
      </c>
      <c r="I65" s="41" t="s">
        <v>378</v>
      </c>
      <c r="J65" s="40">
        <v>5</v>
      </c>
      <c r="K65" s="40">
        <v>25</v>
      </c>
      <c r="L65" s="40">
        <v>0</v>
      </c>
      <c r="M65" s="42">
        <v>44389</v>
      </c>
      <c r="O65" s="30">
        <v>22</v>
      </c>
      <c r="P65" s="30">
        <f>COUNTIF($K$59:$K$83,22)</f>
        <v>5</v>
      </c>
    </row>
    <row r="66" spans="1:16" x14ac:dyDescent="0.25">
      <c r="A66">
        <v>8</v>
      </c>
      <c r="B66" s="40">
        <v>2019</v>
      </c>
      <c r="C66" s="41" t="s">
        <v>42</v>
      </c>
      <c r="D66" s="41" t="s">
        <v>43</v>
      </c>
      <c r="E66" s="41" t="s">
        <v>22</v>
      </c>
      <c r="F66" s="41" t="s">
        <v>44</v>
      </c>
      <c r="G66" s="40">
        <v>2020</v>
      </c>
      <c r="H66" s="41" t="s">
        <v>377</v>
      </c>
      <c r="I66" s="41" t="s">
        <v>378</v>
      </c>
      <c r="J66" s="40">
        <v>5</v>
      </c>
      <c r="K66" s="40">
        <v>24</v>
      </c>
      <c r="L66" s="40">
        <v>0</v>
      </c>
      <c r="M66" s="42">
        <v>44389</v>
      </c>
      <c r="O66" s="30">
        <v>23</v>
      </c>
      <c r="P66" s="30">
        <f>COUNTIF($K$59:$K$83,23)</f>
        <v>3</v>
      </c>
    </row>
    <row r="67" spans="1:16" x14ac:dyDescent="0.25">
      <c r="A67">
        <v>9</v>
      </c>
      <c r="B67" s="40">
        <v>2019</v>
      </c>
      <c r="C67" s="41" t="s">
        <v>51</v>
      </c>
      <c r="D67" s="41" t="s">
        <v>52</v>
      </c>
      <c r="E67" s="41" t="s">
        <v>22</v>
      </c>
      <c r="F67" s="41" t="s">
        <v>53</v>
      </c>
      <c r="G67" s="40">
        <v>2020</v>
      </c>
      <c r="H67" s="41" t="s">
        <v>377</v>
      </c>
      <c r="I67" s="41" t="s">
        <v>378</v>
      </c>
      <c r="J67" s="40">
        <v>5</v>
      </c>
      <c r="K67" s="40">
        <v>22</v>
      </c>
      <c r="L67" s="40">
        <v>0</v>
      </c>
      <c r="M67" s="42">
        <v>44389</v>
      </c>
      <c r="O67" s="30">
        <v>24</v>
      </c>
      <c r="P67" s="30">
        <f>COUNTIF($K$59:$K$83,24)</f>
        <v>4</v>
      </c>
    </row>
    <row r="68" spans="1:16" x14ac:dyDescent="0.25">
      <c r="A68">
        <v>10</v>
      </c>
      <c r="B68" s="40">
        <v>2019</v>
      </c>
      <c r="C68" s="41" t="s">
        <v>59</v>
      </c>
      <c r="D68" s="41" t="s">
        <v>31</v>
      </c>
      <c r="E68" s="41" t="s">
        <v>22</v>
      </c>
      <c r="F68" s="41" t="s">
        <v>60</v>
      </c>
      <c r="G68" s="40">
        <v>2020</v>
      </c>
      <c r="H68" s="41" t="s">
        <v>377</v>
      </c>
      <c r="I68" s="41" t="s">
        <v>378</v>
      </c>
      <c r="J68" s="40">
        <v>5</v>
      </c>
      <c r="K68" s="40">
        <v>23</v>
      </c>
      <c r="L68" s="40">
        <v>0</v>
      </c>
      <c r="M68" s="42">
        <v>44389</v>
      </c>
      <c r="O68" s="30">
        <v>25</v>
      </c>
      <c r="P68" s="30">
        <f>COUNTIF($K$59:$K$83,25)</f>
        <v>4</v>
      </c>
    </row>
    <row r="69" spans="1:16" x14ac:dyDescent="0.25">
      <c r="A69">
        <v>11</v>
      </c>
      <c r="B69" s="40">
        <v>2019</v>
      </c>
      <c r="C69" s="41" t="s">
        <v>63</v>
      </c>
      <c r="D69" s="41" t="s">
        <v>64</v>
      </c>
      <c r="E69" s="41" t="s">
        <v>16</v>
      </c>
      <c r="F69" s="41" t="s">
        <v>65</v>
      </c>
      <c r="G69" s="40">
        <v>2020</v>
      </c>
      <c r="H69" s="41" t="s">
        <v>377</v>
      </c>
      <c r="I69" s="41" t="s">
        <v>378</v>
      </c>
      <c r="J69" s="40">
        <v>5</v>
      </c>
      <c r="K69" s="40">
        <v>21</v>
      </c>
      <c r="L69" s="40">
        <v>0</v>
      </c>
      <c r="M69" s="42">
        <v>44389</v>
      </c>
      <c r="O69" s="30">
        <v>26</v>
      </c>
      <c r="P69" s="30">
        <f>COUNTIF($K$59:$K$83,26)</f>
        <v>5</v>
      </c>
    </row>
    <row r="70" spans="1:16" x14ac:dyDescent="0.25">
      <c r="A70">
        <v>12</v>
      </c>
      <c r="B70" s="40">
        <v>2019</v>
      </c>
      <c r="C70" s="41" t="s">
        <v>78</v>
      </c>
      <c r="D70" s="41" t="s">
        <v>79</v>
      </c>
      <c r="E70" s="41" t="s">
        <v>22</v>
      </c>
      <c r="F70" s="41" t="s">
        <v>80</v>
      </c>
      <c r="G70" s="40">
        <v>2020</v>
      </c>
      <c r="H70" s="41" t="s">
        <v>377</v>
      </c>
      <c r="I70" s="41" t="s">
        <v>378</v>
      </c>
      <c r="J70" s="40">
        <v>5</v>
      </c>
      <c r="K70" s="40">
        <v>26</v>
      </c>
      <c r="L70" s="40">
        <v>0</v>
      </c>
      <c r="M70" s="42">
        <v>44389</v>
      </c>
      <c r="O70" s="30">
        <v>27</v>
      </c>
      <c r="P70" s="30">
        <f>COUNTIF($K$59:$K$83,27)</f>
        <v>1</v>
      </c>
    </row>
    <row r="71" spans="1:16" x14ac:dyDescent="0.25">
      <c r="A71">
        <v>13</v>
      </c>
      <c r="B71" s="40">
        <v>2019</v>
      </c>
      <c r="C71" s="41" t="s">
        <v>81</v>
      </c>
      <c r="D71" s="41" t="s">
        <v>82</v>
      </c>
      <c r="E71" s="41" t="s">
        <v>16</v>
      </c>
      <c r="F71" s="41" t="s">
        <v>83</v>
      </c>
      <c r="G71" s="40">
        <v>2020</v>
      </c>
      <c r="H71" s="41" t="s">
        <v>377</v>
      </c>
      <c r="I71" s="41" t="s">
        <v>378</v>
      </c>
      <c r="J71" s="40">
        <v>5</v>
      </c>
      <c r="K71" s="40">
        <v>25</v>
      </c>
      <c r="L71" s="40">
        <v>0</v>
      </c>
      <c r="M71" s="42">
        <v>44389</v>
      </c>
      <c r="O71" s="30">
        <v>28</v>
      </c>
      <c r="P71" s="30">
        <f>COUNTIF($K$59:$K$83,28)</f>
        <v>0</v>
      </c>
    </row>
    <row r="72" spans="1:16" x14ac:dyDescent="0.25">
      <c r="A72">
        <v>14</v>
      </c>
      <c r="B72" s="40">
        <v>2019</v>
      </c>
      <c r="C72" s="41" t="s">
        <v>27</v>
      </c>
      <c r="D72" s="41" t="s">
        <v>28</v>
      </c>
      <c r="E72" s="41" t="s">
        <v>22</v>
      </c>
      <c r="F72" s="41" t="s">
        <v>29</v>
      </c>
      <c r="G72" s="40">
        <v>2020</v>
      </c>
      <c r="H72" s="41" t="s">
        <v>377</v>
      </c>
      <c r="I72" s="41" t="s">
        <v>378</v>
      </c>
      <c r="J72" s="40">
        <v>5</v>
      </c>
      <c r="K72" s="40">
        <v>26</v>
      </c>
      <c r="L72" s="40">
        <v>0</v>
      </c>
      <c r="M72" s="42">
        <v>44392</v>
      </c>
      <c r="O72" s="30">
        <v>29</v>
      </c>
      <c r="P72" s="30">
        <f>COUNTIF($K$59:$K$83,29)</f>
        <v>0</v>
      </c>
    </row>
    <row r="73" spans="1:16" x14ac:dyDescent="0.25">
      <c r="A73">
        <v>15</v>
      </c>
      <c r="B73" s="40">
        <v>2019</v>
      </c>
      <c r="C73" s="41" t="s">
        <v>36</v>
      </c>
      <c r="D73" s="41" t="s">
        <v>37</v>
      </c>
      <c r="E73" s="41" t="s">
        <v>22</v>
      </c>
      <c r="F73" s="41" t="s">
        <v>38</v>
      </c>
      <c r="G73" s="40">
        <v>2020</v>
      </c>
      <c r="H73" s="41" t="s">
        <v>377</v>
      </c>
      <c r="I73" s="41" t="s">
        <v>378</v>
      </c>
      <c r="J73" s="40">
        <v>5</v>
      </c>
      <c r="K73" s="40">
        <v>26</v>
      </c>
      <c r="L73" s="40">
        <v>0</v>
      </c>
      <c r="M73" s="42">
        <v>44392</v>
      </c>
      <c r="O73" s="30">
        <v>30</v>
      </c>
      <c r="P73" s="30">
        <f>COUNTIF($K$59:$K$83,30)</f>
        <v>0</v>
      </c>
    </row>
    <row r="74" spans="1:16" x14ac:dyDescent="0.25">
      <c r="A74">
        <v>16</v>
      </c>
      <c r="B74" s="40">
        <v>2019</v>
      </c>
      <c r="C74" s="41" t="s">
        <v>45</v>
      </c>
      <c r="D74" s="41" t="s">
        <v>46</v>
      </c>
      <c r="E74" s="41" t="s">
        <v>16</v>
      </c>
      <c r="F74" s="41" t="s">
        <v>47</v>
      </c>
      <c r="G74" s="40">
        <v>2020</v>
      </c>
      <c r="H74" s="41" t="s">
        <v>377</v>
      </c>
      <c r="I74" s="41" t="s">
        <v>378</v>
      </c>
      <c r="J74" s="40">
        <v>5</v>
      </c>
      <c r="K74" s="40">
        <v>25</v>
      </c>
      <c r="L74" s="40">
        <v>0</v>
      </c>
      <c r="M74" s="42">
        <v>44392</v>
      </c>
      <c r="O74" s="30" t="s">
        <v>363</v>
      </c>
      <c r="P74" s="30">
        <f>COUNTIF($K$59:$K$83,31)</f>
        <v>0</v>
      </c>
    </row>
    <row r="75" spans="1:16" x14ac:dyDescent="0.25">
      <c r="A75">
        <v>17</v>
      </c>
      <c r="B75" s="40">
        <v>2019</v>
      </c>
      <c r="C75" s="41" t="s">
        <v>84</v>
      </c>
      <c r="D75" s="41" t="s">
        <v>31</v>
      </c>
      <c r="E75" s="41" t="s">
        <v>22</v>
      </c>
      <c r="F75" s="41" t="s">
        <v>85</v>
      </c>
      <c r="G75" s="40">
        <v>2020</v>
      </c>
      <c r="H75" s="41" t="s">
        <v>377</v>
      </c>
      <c r="I75" s="41" t="s">
        <v>378</v>
      </c>
      <c r="J75" s="40">
        <v>5</v>
      </c>
      <c r="K75" s="40">
        <v>26</v>
      </c>
      <c r="L75" s="40">
        <v>0</v>
      </c>
      <c r="M75" s="42">
        <v>44392</v>
      </c>
    </row>
    <row r="76" spans="1:16" x14ac:dyDescent="0.25">
      <c r="A76">
        <v>18</v>
      </c>
      <c r="B76" s="40">
        <v>2019</v>
      </c>
      <c r="C76" s="41" t="s">
        <v>89</v>
      </c>
      <c r="D76" s="41" t="s">
        <v>90</v>
      </c>
      <c r="E76" s="41" t="s">
        <v>22</v>
      </c>
      <c r="F76" s="41" t="s">
        <v>91</v>
      </c>
      <c r="G76" s="40">
        <v>2020</v>
      </c>
      <c r="H76" s="41" t="s">
        <v>377</v>
      </c>
      <c r="I76" s="41" t="s">
        <v>378</v>
      </c>
      <c r="J76" s="40">
        <v>5</v>
      </c>
      <c r="K76" s="40">
        <v>27</v>
      </c>
      <c r="L76" s="40">
        <v>0</v>
      </c>
      <c r="M76" s="42">
        <v>44392</v>
      </c>
    </row>
    <row r="77" spans="1:16" x14ac:dyDescent="0.25">
      <c r="A77">
        <v>19</v>
      </c>
      <c r="B77" s="40">
        <v>2019</v>
      </c>
      <c r="C77" s="41" t="s">
        <v>69</v>
      </c>
      <c r="D77" s="41" t="s">
        <v>70</v>
      </c>
      <c r="E77" s="41" t="s">
        <v>22</v>
      </c>
      <c r="F77" s="41" t="s">
        <v>71</v>
      </c>
      <c r="G77" s="40">
        <v>2020</v>
      </c>
      <c r="H77" s="41" t="s">
        <v>377</v>
      </c>
      <c r="I77" s="41" t="s">
        <v>378</v>
      </c>
      <c r="J77" s="40">
        <v>5</v>
      </c>
      <c r="K77" s="40">
        <v>26</v>
      </c>
      <c r="L77" s="40">
        <v>0</v>
      </c>
      <c r="M77" s="42">
        <v>44453</v>
      </c>
    </row>
    <row r="78" spans="1:16" x14ac:dyDescent="0.25">
      <c r="A78">
        <v>20</v>
      </c>
      <c r="B78" s="40">
        <v>2019</v>
      </c>
      <c r="C78" s="41" t="s">
        <v>75</v>
      </c>
      <c r="D78" s="41" t="s">
        <v>76</v>
      </c>
      <c r="E78" s="41" t="s">
        <v>22</v>
      </c>
      <c r="F78" s="41" t="s">
        <v>77</v>
      </c>
      <c r="G78" s="40">
        <v>2020</v>
      </c>
      <c r="H78" s="41" t="s">
        <v>377</v>
      </c>
      <c r="I78" s="41" t="s">
        <v>378</v>
      </c>
      <c r="J78" s="40">
        <v>5</v>
      </c>
      <c r="K78" s="40">
        <v>25</v>
      </c>
      <c r="L78" s="40">
        <v>0</v>
      </c>
      <c r="M78" s="42">
        <v>44453</v>
      </c>
    </row>
    <row r="79" spans="1:16" x14ac:dyDescent="0.25">
      <c r="A79">
        <v>21</v>
      </c>
      <c r="B79" s="40">
        <v>2013</v>
      </c>
      <c r="C79" s="41" t="s">
        <v>263</v>
      </c>
      <c r="D79" s="41" t="s">
        <v>82</v>
      </c>
      <c r="E79" s="41" t="s">
        <v>16</v>
      </c>
      <c r="F79" s="41" t="s">
        <v>264</v>
      </c>
      <c r="G79" s="40">
        <v>2014</v>
      </c>
      <c r="H79" s="41" t="s">
        <v>377</v>
      </c>
      <c r="I79" s="41" t="s">
        <v>378</v>
      </c>
      <c r="J79" s="40">
        <v>5</v>
      </c>
      <c r="K79" s="40">
        <v>23</v>
      </c>
      <c r="L79" s="40">
        <v>0</v>
      </c>
      <c r="M79" s="42">
        <v>44543</v>
      </c>
    </row>
    <row r="80" spans="1:16" x14ac:dyDescent="0.25">
      <c r="A80">
        <v>22</v>
      </c>
      <c r="B80" s="40">
        <v>2019</v>
      </c>
      <c r="C80" s="41" t="s">
        <v>48</v>
      </c>
      <c r="D80" s="41" t="s">
        <v>49</v>
      </c>
      <c r="E80" s="41" t="s">
        <v>22</v>
      </c>
      <c r="F80" s="41" t="s">
        <v>50</v>
      </c>
      <c r="G80" s="40">
        <v>2020</v>
      </c>
      <c r="H80" s="41" t="s">
        <v>377</v>
      </c>
      <c r="I80" s="41" t="s">
        <v>378</v>
      </c>
      <c r="J80" s="40">
        <v>5</v>
      </c>
      <c r="K80" s="40">
        <v>24</v>
      </c>
      <c r="L80" s="40">
        <v>0</v>
      </c>
      <c r="M80" s="42">
        <v>44543</v>
      </c>
    </row>
    <row r="81" spans="1:16" x14ac:dyDescent="0.25">
      <c r="A81">
        <v>23</v>
      </c>
      <c r="B81" s="40">
        <v>2019</v>
      </c>
      <c r="C81" s="41" t="s">
        <v>54</v>
      </c>
      <c r="D81" s="41" t="s">
        <v>40</v>
      </c>
      <c r="E81" s="41" t="s">
        <v>22</v>
      </c>
      <c r="F81" s="41" t="s">
        <v>55</v>
      </c>
      <c r="G81" s="40">
        <v>2020</v>
      </c>
      <c r="H81" s="41" t="s">
        <v>377</v>
      </c>
      <c r="I81" s="41" t="s">
        <v>378</v>
      </c>
      <c r="J81" s="40">
        <v>5</v>
      </c>
      <c r="K81" s="40">
        <v>24</v>
      </c>
      <c r="L81" s="40">
        <v>0</v>
      </c>
      <c r="M81" s="42">
        <v>44543</v>
      </c>
    </row>
    <row r="82" spans="1:16" x14ac:dyDescent="0.25">
      <c r="A82">
        <v>24</v>
      </c>
      <c r="B82" s="40">
        <v>2019</v>
      </c>
      <c r="C82" s="41" t="s">
        <v>61</v>
      </c>
      <c r="D82" s="41" t="s">
        <v>52</v>
      </c>
      <c r="E82" s="41" t="s">
        <v>22</v>
      </c>
      <c r="F82" s="41" t="s">
        <v>62</v>
      </c>
      <c r="G82" s="40">
        <v>2020</v>
      </c>
      <c r="H82" s="41" t="s">
        <v>377</v>
      </c>
      <c r="I82" s="41" t="s">
        <v>378</v>
      </c>
      <c r="J82" s="40">
        <v>5</v>
      </c>
      <c r="K82" s="40">
        <v>22</v>
      </c>
      <c r="L82" s="40">
        <v>0</v>
      </c>
      <c r="M82" s="42">
        <v>44543</v>
      </c>
    </row>
    <row r="83" spans="1:16" x14ac:dyDescent="0.25">
      <c r="A83">
        <v>25</v>
      </c>
      <c r="B83" s="40">
        <v>2019</v>
      </c>
      <c r="C83" s="41" t="s">
        <v>66</v>
      </c>
      <c r="D83" s="41" t="s">
        <v>67</v>
      </c>
      <c r="E83" s="41" t="s">
        <v>16</v>
      </c>
      <c r="F83" s="41" t="s">
        <v>68</v>
      </c>
      <c r="G83" s="40">
        <v>2020</v>
      </c>
      <c r="H83" s="41" t="s">
        <v>377</v>
      </c>
      <c r="I83" s="41" t="s">
        <v>378</v>
      </c>
      <c r="J83" s="40">
        <v>5</v>
      </c>
      <c r="K83" s="40">
        <v>22</v>
      </c>
      <c r="L83" s="40">
        <v>0</v>
      </c>
      <c r="M83" s="42">
        <v>44543</v>
      </c>
    </row>
    <row r="84" spans="1:16" x14ac:dyDescent="0.25">
      <c r="A84">
        <v>1</v>
      </c>
      <c r="B84" s="43">
        <v>2019</v>
      </c>
      <c r="C84" s="44" t="s">
        <v>20</v>
      </c>
      <c r="D84" s="44" t="s">
        <v>21</v>
      </c>
      <c r="E84" s="44" t="s">
        <v>22</v>
      </c>
      <c r="F84" s="44" t="s">
        <v>23</v>
      </c>
      <c r="G84" s="43">
        <v>2020</v>
      </c>
      <c r="H84" s="44" t="s">
        <v>377</v>
      </c>
      <c r="I84" s="44" t="s">
        <v>378</v>
      </c>
      <c r="J84" s="43">
        <v>5</v>
      </c>
      <c r="K84" s="43">
        <v>24</v>
      </c>
      <c r="L84" s="43">
        <v>0</v>
      </c>
      <c r="M84" s="45">
        <v>44739</v>
      </c>
    </row>
    <row r="85" spans="1:16" x14ac:dyDescent="0.25">
      <c r="A85">
        <v>2</v>
      </c>
      <c r="B85" s="43">
        <v>2019</v>
      </c>
      <c r="C85" s="44" t="s">
        <v>72</v>
      </c>
      <c r="D85" s="44" t="s">
        <v>73</v>
      </c>
      <c r="E85" s="44" t="s">
        <v>22</v>
      </c>
      <c r="F85" s="44" t="s">
        <v>74</v>
      </c>
      <c r="G85" s="43">
        <v>2020</v>
      </c>
      <c r="H85" s="44" t="s">
        <v>377</v>
      </c>
      <c r="I85" s="44" t="s">
        <v>378</v>
      </c>
      <c r="J85" s="43">
        <v>5</v>
      </c>
      <c r="K85" s="43">
        <v>27</v>
      </c>
      <c r="L85" s="43">
        <v>0</v>
      </c>
      <c r="M85" s="45">
        <v>44739</v>
      </c>
    </row>
    <row r="86" spans="1:16" x14ac:dyDescent="0.25">
      <c r="A86">
        <v>3</v>
      </c>
      <c r="B86" s="43">
        <v>2019</v>
      </c>
      <c r="C86" s="44" t="s">
        <v>86</v>
      </c>
      <c r="D86" s="44" t="s">
        <v>87</v>
      </c>
      <c r="E86" s="44" t="s">
        <v>22</v>
      </c>
      <c r="F86" s="44" t="s">
        <v>88</v>
      </c>
      <c r="G86" s="43">
        <v>2020</v>
      </c>
      <c r="H86" s="44" t="s">
        <v>377</v>
      </c>
      <c r="I86" s="44" t="s">
        <v>378</v>
      </c>
      <c r="J86" s="43">
        <v>5</v>
      </c>
      <c r="K86" s="43">
        <v>25</v>
      </c>
      <c r="L86" s="43">
        <v>0</v>
      </c>
      <c r="M86" s="45">
        <v>44739</v>
      </c>
    </row>
    <row r="87" spans="1:16" x14ac:dyDescent="0.25">
      <c r="A87">
        <v>4</v>
      </c>
      <c r="B87" s="43">
        <v>2020</v>
      </c>
      <c r="C87" s="44" t="s">
        <v>268</v>
      </c>
      <c r="D87" s="44" t="s">
        <v>269</v>
      </c>
      <c r="E87" s="44" t="s">
        <v>16</v>
      </c>
      <c r="F87" s="44" t="s">
        <v>270</v>
      </c>
      <c r="G87" s="43">
        <v>2021</v>
      </c>
      <c r="H87" s="44" t="s">
        <v>377</v>
      </c>
      <c r="I87" s="44" t="s">
        <v>378</v>
      </c>
      <c r="J87" s="43">
        <v>5</v>
      </c>
      <c r="K87" s="43">
        <v>28</v>
      </c>
      <c r="L87" s="43">
        <v>0</v>
      </c>
      <c r="M87" s="45">
        <v>44739</v>
      </c>
      <c r="O87" s="30">
        <v>18</v>
      </c>
      <c r="P87" s="30">
        <f>COUNTIF($K$84:$K$122,18)</f>
        <v>0</v>
      </c>
    </row>
    <row r="88" spans="1:16" x14ac:dyDescent="0.25">
      <c r="A88">
        <v>5</v>
      </c>
      <c r="B88" s="43">
        <v>2020</v>
      </c>
      <c r="C88" s="44" t="s">
        <v>271</v>
      </c>
      <c r="D88" s="44" t="s">
        <v>272</v>
      </c>
      <c r="E88" s="44" t="s">
        <v>22</v>
      </c>
      <c r="F88" s="44" t="s">
        <v>273</v>
      </c>
      <c r="G88" s="43">
        <v>2021</v>
      </c>
      <c r="H88" s="44" t="s">
        <v>377</v>
      </c>
      <c r="I88" s="44" t="s">
        <v>378</v>
      </c>
      <c r="J88" s="43">
        <v>5</v>
      </c>
      <c r="K88" s="43">
        <v>28</v>
      </c>
      <c r="L88" s="43">
        <v>0</v>
      </c>
      <c r="M88" s="45">
        <v>44739</v>
      </c>
      <c r="O88" s="30">
        <v>19</v>
      </c>
      <c r="P88" s="30">
        <f>COUNTIF($K$84:$K$122,19)</f>
        <v>0</v>
      </c>
    </row>
    <row r="89" spans="1:16" x14ac:dyDescent="0.25">
      <c r="A89">
        <v>6</v>
      </c>
      <c r="B89" s="43">
        <v>2020</v>
      </c>
      <c r="C89" s="44" t="s">
        <v>274</v>
      </c>
      <c r="D89" s="44" t="s">
        <v>25</v>
      </c>
      <c r="E89" s="44" t="s">
        <v>22</v>
      </c>
      <c r="F89" s="44" t="s">
        <v>275</v>
      </c>
      <c r="G89" s="43">
        <v>2021</v>
      </c>
      <c r="H89" s="44" t="s">
        <v>377</v>
      </c>
      <c r="I89" s="44" t="s">
        <v>378</v>
      </c>
      <c r="J89" s="43">
        <v>5</v>
      </c>
      <c r="K89" s="43">
        <v>26</v>
      </c>
      <c r="L89" s="43">
        <v>0</v>
      </c>
      <c r="M89" s="45">
        <v>44739</v>
      </c>
      <c r="O89" s="30">
        <v>20</v>
      </c>
      <c r="P89" s="30">
        <f>COUNTIF($K$84:$K$122,20)</f>
        <v>0</v>
      </c>
    </row>
    <row r="90" spans="1:16" x14ac:dyDescent="0.25">
      <c r="A90">
        <v>7</v>
      </c>
      <c r="B90" s="43">
        <v>2020</v>
      </c>
      <c r="C90" s="44" t="s">
        <v>276</v>
      </c>
      <c r="D90" s="44" t="s">
        <v>277</v>
      </c>
      <c r="E90" s="44" t="s">
        <v>22</v>
      </c>
      <c r="F90" s="44" t="s">
        <v>278</v>
      </c>
      <c r="G90" s="43">
        <v>2021</v>
      </c>
      <c r="H90" s="44" t="s">
        <v>377</v>
      </c>
      <c r="I90" s="44" t="s">
        <v>378</v>
      </c>
      <c r="J90" s="43">
        <v>5</v>
      </c>
      <c r="K90" s="43">
        <v>23</v>
      </c>
      <c r="L90" s="43">
        <v>0</v>
      </c>
      <c r="M90" s="45">
        <v>44739</v>
      </c>
      <c r="O90" s="30">
        <v>21</v>
      </c>
      <c r="P90" s="30">
        <f>COUNTIF($K$84:$K$122,21)</f>
        <v>0</v>
      </c>
    </row>
    <row r="91" spans="1:16" x14ac:dyDescent="0.25">
      <c r="A91">
        <v>8</v>
      </c>
      <c r="B91" s="43">
        <v>2020</v>
      </c>
      <c r="C91" s="44" t="s">
        <v>279</v>
      </c>
      <c r="D91" s="44" t="s">
        <v>37</v>
      </c>
      <c r="E91" s="44" t="s">
        <v>22</v>
      </c>
      <c r="F91" s="44" t="s">
        <v>280</v>
      </c>
      <c r="G91" s="43">
        <v>2021</v>
      </c>
      <c r="H91" s="44" t="s">
        <v>377</v>
      </c>
      <c r="I91" s="44" t="s">
        <v>378</v>
      </c>
      <c r="J91" s="43">
        <v>5</v>
      </c>
      <c r="K91" s="43">
        <v>27</v>
      </c>
      <c r="L91" s="43">
        <v>0</v>
      </c>
      <c r="M91" s="45">
        <v>44739</v>
      </c>
      <c r="O91" s="30">
        <v>22</v>
      </c>
      <c r="P91" s="30">
        <f>COUNTIF($K$84:$K$122,22)</f>
        <v>1</v>
      </c>
    </row>
    <row r="92" spans="1:16" x14ac:dyDescent="0.25">
      <c r="A92">
        <v>9</v>
      </c>
      <c r="B92" s="43">
        <v>2020</v>
      </c>
      <c r="C92" s="44" t="s">
        <v>281</v>
      </c>
      <c r="D92" s="44" t="s">
        <v>25</v>
      </c>
      <c r="E92" s="44" t="s">
        <v>22</v>
      </c>
      <c r="F92" s="44" t="s">
        <v>282</v>
      </c>
      <c r="G92" s="43">
        <v>2021</v>
      </c>
      <c r="H92" s="44" t="s">
        <v>377</v>
      </c>
      <c r="I92" s="44" t="s">
        <v>378</v>
      </c>
      <c r="J92" s="43">
        <v>5</v>
      </c>
      <c r="K92" s="43">
        <v>26</v>
      </c>
      <c r="L92" s="43">
        <v>0</v>
      </c>
      <c r="M92" s="45">
        <v>44739</v>
      </c>
      <c r="O92" s="30">
        <v>23</v>
      </c>
      <c r="P92" s="30">
        <f>COUNTIF($K$84:$K$122,23)</f>
        <v>4</v>
      </c>
    </row>
    <row r="93" spans="1:16" x14ac:dyDescent="0.25">
      <c r="A93">
        <v>10</v>
      </c>
      <c r="B93" s="43">
        <v>2020</v>
      </c>
      <c r="C93" s="44" t="s">
        <v>27</v>
      </c>
      <c r="D93" s="44" t="s">
        <v>277</v>
      </c>
      <c r="E93" s="44" t="s">
        <v>22</v>
      </c>
      <c r="F93" s="44" t="s">
        <v>283</v>
      </c>
      <c r="G93" s="43">
        <v>2021</v>
      </c>
      <c r="H93" s="44" t="s">
        <v>377</v>
      </c>
      <c r="I93" s="44" t="s">
        <v>378</v>
      </c>
      <c r="J93" s="43">
        <v>5</v>
      </c>
      <c r="K93" s="43">
        <v>25</v>
      </c>
      <c r="L93" s="43">
        <v>0</v>
      </c>
      <c r="M93" s="45">
        <v>44739</v>
      </c>
      <c r="O93" s="30">
        <v>24</v>
      </c>
      <c r="P93" s="30">
        <f>COUNTIF($K$84:$K$122,24)</f>
        <v>6</v>
      </c>
    </row>
    <row r="94" spans="1:16" x14ac:dyDescent="0.25">
      <c r="A94">
        <v>11</v>
      </c>
      <c r="B94" s="43">
        <v>2020</v>
      </c>
      <c r="C94" s="44" t="s">
        <v>284</v>
      </c>
      <c r="D94" s="44" t="s">
        <v>151</v>
      </c>
      <c r="E94" s="44" t="s">
        <v>16</v>
      </c>
      <c r="F94" s="44" t="s">
        <v>285</v>
      </c>
      <c r="G94" s="43">
        <v>2021</v>
      </c>
      <c r="H94" s="44" t="s">
        <v>377</v>
      </c>
      <c r="I94" s="44" t="s">
        <v>378</v>
      </c>
      <c r="J94" s="43">
        <v>5</v>
      </c>
      <c r="K94" s="43">
        <v>26</v>
      </c>
      <c r="L94" s="43">
        <v>0</v>
      </c>
      <c r="M94" s="45">
        <v>44739</v>
      </c>
      <c r="O94" s="30">
        <v>25</v>
      </c>
      <c r="P94" s="30">
        <f>COUNTIF($K$84:$K$122,25)</f>
        <v>5</v>
      </c>
    </row>
    <row r="95" spans="1:16" x14ac:dyDescent="0.25">
      <c r="A95">
        <v>12</v>
      </c>
      <c r="B95" s="43">
        <v>2020</v>
      </c>
      <c r="C95" s="44" t="s">
        <v>286</v>
      </c>
      <c r="D95" s="44" t="s">
        <v>25</v>
      </c>
      <c r="E95" s="44" t="s">
        <v>22</v>
      </c>
      <c r="F95" s="44" t="s">
        <v>287</v>
      </c>
      <c r="G95" s="43">
        <v>2021</v>
      </c>
      <c r="H95" s="44" t="s">
        <v>377</v>
      </c>
      <c r="I95" s="44" t="s">
        <v>378</v>
      </c>
      <c r="J95" s="43">
        <v>5</v>
      </c>
      <c r="K95" s="43">
        <v>30</v>
      </c>
      <c r="L95" s="43">
        <v>0</v>
      </c>
      <c r="M95" s="45">
        <v>44739</v>
      </c>
      <c r="O95" s="30">
        <v>26</v>
      </c>
      <c r="P95" s="30">
        <f>COUNTIF($K$84:$K$122,26)</f>
        <v>7</v>
      </c>
    </row>
    <row r="96" spans="1:16" x14ac:dyDescent="0.25">
      <c r="A96">
        <v>13</v>
      </c>
      <c r="B96" s="43">
        <v>2020</v>
      </c>
      <c r="C96" s="44" t="s">
        <v>312</v>
      </c>
      <c r="D96" s="44" t="s">
        <v>313</v>
      </c>
      <c r="E96" s="44" t="s">
        <v>22</v>
      </c>
      <c r="F96" s="44" t="s">
        <v>314</v>
      </c>
      <c r="G96" s="43">
        <v>2021</v>
      </c>
      <c r="H96" s="44" t="s">
        <v>377</v>
      </c>
      <c r="I96" s="44" t="s">
        <v>378</v>
      </c>
      <c r="J96" s="43">
        <v>5</v>
      </c>
      <c r="K96" s="43">
        <v>27</v>
      </c>
      <c r="L96" s="43">
        <v>0</v>
      </c>
      <c r="M96" s="45">
        <v>44739</v>
      </c>
      <c r="O96" s="30">
        <v>27</v>
      </c>
      <c r="P96" s="30">
        <f>COUNTIF($K$84:$K$122,27)</f>
        <v>7</v>
      </c>
    </row>
    <row r="97" spans="1:16" x14ac:dyDescent="0.25">
      <c r="A97">
        <v>14</v>
      </c>
      <c r="B97" s="43">
        <v>2020</v>
      </c>
      <c r="C97" s="44" t="s">
        <v>320</v>
      </c>
      <c r="D97" s="44" t="s">
        <v>106</v>
      </c>
      <c r="E97" s="44" t="s">
        <v>16</v>
      </c>
      <c r="F97" s="44" t="s">
        <v>321</v>
      </c>
      <c r="G97" s="43">
        <v>2021</v>
      </c>
      <c r="H97" s="44" t="s">
        <v>377</v>
      </c>
      <c r="I97" s="44" t="s">
        <v>378</v>
      </c>
      <c r="J97" s="43">
        <v>5</v>
      </c>
      <c r="K97" s="43">
        <v>26</v>
      </c>
      <c r="L97" s="43">
        <v>0</v>
      </c>
      <c r="M97" s="45">
        <v>44739</v>
      </c>
      <c r="O97" s="30">
        <v>28</v>
      </c>
      <c r="P97" s="30">
        <f>COUNTIF($K$84:$K$122,28)</f>
        <v>5</v>
      </c>
    </row>
    <row r="98" spans="1:16" x14ac:dyDescent="0.25">
      <c r="A98">
        <v>15</v>
      </c>
      <c r="B98" s="43">
        <v>2020</v>
      </c>
      <c r="C98" s="44" t="s">
        <v>327</v>
      </c>
      <c r="D98" s="44" t="s">
        <v>82</v>
      </c>
      <c r="E98" s="44" t="s">
        <v>16</v>
      </c>
      <c r="F98" s="44" t="s">
        <v>328</v>
      </c>
      <c r="G98" s="43">
        <v>2021</v>
      </c>
      <c r="H98" s="44" t="s">
        <v>377</v>
      </c>
      <c r="I98" s="44" t="s">
        <v>378</v>
      </c>
      <c r="J98" s="43">
        <v>5</v>
      </c>
      <c r="K98" s="43">
        <v>26</v>
      </c>
      <c r="L98" s="43">
        <v>0</v>
      </c>
      <c r="M98" s="45">
        <v>44739</v>
      </c>
      <c r="O98" s="30">
        <v>29</v>
      </c>
      <c r="P98" s="30">
        <f>COUNTIF($K$84:$K$122,29)</f>
        <v>3</v>
      </c>
    </row>
    <row r="99" spans="1:16" x14ac:dyDescent="0.25">
      <c r="A99">
        <v>16</v>
      </c>
      <c r="B99" s="43">
        <v>2020</v>
      </c>
      <c r="C99" s="44" t="s">
        <v>333</v>
      </c>
      <c r="D99" s="44" t="s">
        <v>272</v>
      </c>
      <c r="E99" s="44" t="s">
        <v>22</v>
      </c>
      <c r="F99" s="44" t="s">
        <v>334</v>
      </c>
      <c r="G99" s="43">
        <v>2021</v>
      </c>
      <c r="H99" s="44" t="s">
        <v>377</v>
      </c>
      <c r="I99" s="44" t="s">
        <v>378</v>
      </c>
      <c r="J99" s="43">
        <v>5</v>
      </c>
      <c r="K99" s="43">
        <v>25</v>
      </c>
      <c r="L99" s="43">
        <v>0</v>
      </c>
      <c r="M99" s="45">
        <v>44739</v>
      </c>
      <c r="O99" s="30">
        <v>30</v>
      </c>
      <c r="P99" s="30">
        <f>COUNTIF($K$84:$K$122,30)</f>
        <v>1</v>
      </c>
    </row>
    <row r="100" spans="1:16" x14ac:dyDescent="0.25">
      <c r="A100">
        <v>17</v>
      </c>
      <c r="B100" s="43">
        <v>2020</v>
      </c>
      <c r="C100" s="44" t="s">
        <v>335</v>
      </c>
      <c r="D100" s="44" t="s">
        <v>25</v>
      </c>
      <c r="E100" s="44" t="s">
        <v>22</v>
      </c>
      <c r="F100" s="44" t="s">
        <v>336</v>
      </c>
      <c r="G100" s="43">
        <v>2021</v>
      </c>
      <c r="H100" s="44" t="s">
        <v>377</v>
      </c>
      <c r="I100" s="44" t="s">
        <v>378</v>
      </c>
      <c r="J100" s="43">
        <v>5</v>
      </c>
      <c r="K100" s="43">
        <v>29</v>
      </c>
      <c r="L100" s="43">
        <v>0</v>
      </c>
      <c r="M100" s="45">
        <v>44739</v>
      </c>
      <c r="O100" s="30" t="s">
        <v>363</v>
      </c>
      <c r="P100" s="30">
        <f>COUNTIF($K$84:$K$122,31)</f>
        <v>0</v>
      </c>
    </row>
    <row r="101" spans="1:16" x14ac:dyDescent="0.25">
      <c r="A101">
        <v>18</v>
      </c>
      <c r="B101" s="43">
        <v>2020</v>
      </c>
      <c r="C101" s="44" t="s">
        <v>342</v>
      </c>
      <c r="D101" s="44" t="s">
        <v>343</v>
      </c>
      <c r="E101" s="44" t="s">
        <v>22</v>
      </c>
      <c r="F101" s="44" t="s">
        <v>344</v>
      </c>
      <c r="G101" s="43">
        <v>2021</v>
      </c>
      <c r="H101" s="44" t="s">
        <v>377</v>
      </c>
      <c r="I101" s="44" t="s">
        <v>378</v>
      </c>
      <c r="J101" s="43">
        <v>5</v>
      </c>
      <c r="K101" s="43">
        <v>28</v>
      </c>
      <c r="L101" s="43">
        <v>0</v>
      </c>
      <c r="M101" s="45">
        <v>44739</v>
      </c>
    </row>
    <row r="102" spans="1:16" x14ac:dyDescent="0.25">
      <c r="A102">
        <v>19</v>
      </c>
      <c r="B102" s="43">
        <v>2020</v>
      </c>
      <c r="C102" s="44" t="s">
        <v>348</v>
      </c>
      <c r="D102" s="44" t="s">
        <v>349</v>
      </c>
      <c r="E102" s="44" t="s">
        <v>16</v>
      </c>
      <c r="F102" s="44" t="s">
        <v>350</v>
      </c>
      <c r="G102" s="43">
        <v>2021</v>
      </c>
      <c r="H102" s="44" t="s">
        <v>377</v>
      </c>
      <c r="I102" s="44" t="s">
        <v>378</v>
      </c>
      <c r="J102" s="43">
        <v>5</v>
      </c>
      <c r="K102" s="43">
        <v>24</v>
      </c>
      <c r="L102" s="43">
        <v>0</v>
      </c>
      <c r="M102" s="45">
        <v>44739</v>
      </c>
    </row>
    <row r="103" spans="1:16" x14ac:dyDescent="0.25">
      <c r="A103">
        <v>20</v>
      </c>
      <c r="B103" s="43">
        <v>2020</v>
      </c>
      <c r="C103" s="44" t="s">
        <v>351</v>
      </c>
      <c r="D103" s="44" t="s">
        <v>136</v>
      </c>
      <c r="E103" s="44" t="s">
        <v>22</v>
      </c>
      <c r="F103" s="44" t="s">
        <v>352</v>
      </c>
      <c r="G103" s="43">
        <v>2021</v>
      </c>
      <c r="H103" s="44" t="s">
        <v>377</v>
      </c>
      <c r="I103" s="44" t="s">
        <v>378</v>
      </c>
      <c r="J103" s="43">
        <v>5</v>
      </c>
      <c r="K103" s="43">
        <v>26</v>
      </c>
      <c r="L103" s="43">
        <v>0</v>
      </c>
      <c r="M103" s="45">
        <v>44739</v>
      </c>
    </row>
    <row r="104" spans="1:16" x14ac:dyDescent="0.25">
      <c r="A104">
        <v>21</v>
      </c>
      <c r="B104" s="43">
        <v>2020</v>
      </c>
      <c r="C104" s="44" t="s">
        <v>353</v>
      </c>
      <c r="D104" s="44" t="s">
        <v>301</v>
      </c>
      <c r="E104" s="44" t="s">
        <v>22</v>
      </c>
      <c r="F104" s="44" t="s">
        <v>354</v>
      </c>
      <c r="G104" s="43">
        <v>2021</v>
      </c>
      <c r="H104" s="44" t="s">
        <v>377</v>
      </c>
      <c r="I104" s="44" t="s">
        <v>378</v>
      </c>
      <c r="J104" s="43">
        <v>5</v>
      </c>
      <c r="K104" s="43">
        <v>22</v>
      </c>
      <c r="L104" s="43">
        <v>0</v>
      </c>
      <c r="M104" s="45">
        <v>44739</v>
      </c>
    </row>
    <row r="105" spans="1:16" x14ac:dyDescent="0.25">
      <c r="A105">
        <v>22</v>
      </c>
      <c r="B105" s="43">
        <v>2020</v>
      </c>
      <c r="C105" s="44" t="s">
        <v>355</v>
      </c>
      <c r="D105" s="44" t="s">
        <v>163</v>
      </c>
      <c r="E105" s="44" t="s">
        <v>22</v>
      </c>
      <c r="F105" s="44" t="s">
        <v>356</v>
      </c>
      <c r="G105" s="43">
        <v>2021</v>
      </c>
      <c r="H105" s="44" t="s">
        <v>377</v>
      </c>
      <c r="I105" s="44" t="s">
        <v>378</v>
      </c>
      <c r="J105" s="43">
        <v>5</v>
      </c>
      <c r="K105" s="43">
        <v>24</v>
      </c>
      <c r="L105" s="43">
        <v>0</v>
      </c>
      <c r="M105" s="45">
        <v>44739</v>
      </c>
    </row>
    <row r="106" spans="1:16" x14ac:dyDescent="0.25">
      <c r="A106">
        <v>23</v>
      </c>
      <c r="B106" s="43">
        <v>2020</v>
      </c>
      <c r="C106" s="44" t="s">
        <v>357</v>
      </c>
      <c r="D106" s="44" t="s">
        <v>57</v>
      </c>
      <c r="E106" s="44" t="s">
        <v>16</v>
      </c>
      <c r="F106" s="44" t="s">
        <v>358</v>
      </c>
      <c r="G106" s="43">
        <v>2021</v>
      </c>
      <c r="H106" s="44" t="s">
        <v>377</v>
      </c>
      <c r="I106" s="44" t="s">
        <v>378</v>
      </c>
      <c r="J106" s="43">
        <v>5</v>
      </c>
      <c r="K106" s="43">
        <v>23</v>
      </c>
      <c r="L106" s="43">
        <v>0</v>
      </c>
      <c r="M106" s="45">
        <v>44739</v>
      </c>
    </row>
    <row r="107" spans="1:16" x14ac:dyDescent="0.25">
      <c r="A107">
        <v>24</v>
      </c>
      <c r="B107" s="43">
        <v>2020</v>
      </c>
      <c r="C107" s="44" t="s">
        <v>359</v>
      </c>
      <c r="D107" s="44" t="s">
        <v>51</v>
      </c>
      <c r="E107" s="44" t="s">
        <v>16</v>
      </c>
      <c r="F107" s="44" t="s">
        <v>360</v>
      </c>
      <c r="G107" s="43">
        <v>2021</v>
      </c>
      <c r="H107" s="44" t="s">
        <v>377</v>
      </c>
      <c r="I107" s="44" t="s">
        <v>378</v>
      </c>
      <c r="J107" s="43">
        <v>5</v>
      </c>
      <c r="K107" s="43">
        <v>24</v>
      </c>
      <c r="L107" s="43">
        <v>0</v>
      </c>
      <c r="M107" s="45">
        <v>44739</v>
      </c>
    </row>
    <row r="108" spans="1:16" x14ac:dyDescent="0.25">
      <c r="A108">
        <v>25</v>
      </c>
      <c r="B108" s="43">
        <v>2019</v>
      </c>
      <c r="C108" s="44" t="s">
        <v>57</v>
      </c>
      <c r="D108" s="44" t="s">
        <v>361</v>
      </c>
      <c r="E108" s="44" t="s">
        <v>16</v>
      </c>
      <c r="F108" s="44" t="s">
        <v>362</v>
      </c>
      <c r="G108" s="43">
        <v>2020</v>
      </c>
      <c r="H108" s="44" t="s">
        <v>377</v>
      </c>
      <c r="I108" s="44" t="s">
        <v>378</v>
      </c>
      <c r="J108" s="43">
        <v>5</v>
      </c>
      <c r="K108" s="43">
        <v>26</v>
      </c>
      <c r="L108" s="43">
        <v>0</v>
      </c>
      <c r="M108" s="45">
        <v>44767</v>
      </c>
    </row>
    <row r="109" spans="1:16" x14ac:dyDescent="0.25">
      <c r="A109">
        <v>26</v>
      </c>
      <c r="B109" s="43">
        <v>2020</v>
      </c>
      <c r="C109" s="44" t="s">
        <v>288</v>
      </c>
      <c r="D109" s="44" t="s">
        <v>289</v>
      </c>
      <c r="E109" s="44" t="s">
        <v>22</v>
      </c>
      <c r="F109" s="44" t="s">
        <v>290</v>
      </c>
      <c r="G109" s="43">
        <v>2021</v>
      </c>
      <c r="H109" s="44" t="s">
        <v>377</v>
      </c>
      <c r="I109" s="44" t="s">
        <v>378</v>
      </c>
      <c r="J109" s="43">
        <v>5</v>
      </c>
      <c r="K109" s="43">
        <v>23</v>
      </c>
      <c r="L109" s="43">
        <v>0</v>
      </c>
      <c r="M109" s="45">
        <v>44767</v>
      </c>
    </row>
    <row r="110" spans="1:16" x14ac:dyDescent="0.25">
      <c r="A110">
        <v>27</v>
      </c>
      <c r="B110" s="43">
        <v>2020</v>
      </c>
      <c r="C110" s="44" t="s">
        <v>291</v>
      </c>
      <c r="D110" s="44" t="s">
        <v>292</v>
      </c>
      <c r="E110" s="44" t="s">
        <v>22</v>
      </c>
      <c r="F110" s="44" t="s">
        <v>293</v>
      </c>
      <c r="G110" s="43">
        <v>2021</v>
      </c>
      <c r="H110" s="44" t="s">
        <v>377</v>
      </c>
      <c r="I110" s="44" t="s">
        <v>378</v>
      </c>
      <c r="J110" s="43">
        <v>5</v>
      </c>
      <c r="K110" s="43">
        <v>27</v>
      </c>
      <c r="L110" s="43">
        <v>0</v>
      </c>
      <c r="M110" s="45">
        <v>44767</v>
      </c>
    </row>
    <row r="111" spans="1:16" x14ac:dyDescent="0.25">
      <c r="A111">
        <v>28</v>
      </c>
      <c r="B111" s="43">
        <v>2020</v>
      </c>
      <c r="C111" s="44" t="s">
        <v>297</v>
      </c>
      <c r="D111" s="44" t="s">
        <v>298</v>
      </c>
      <c r="E111" s="44" t="s">
        <v>22</v>
      </c>
      <c r="F111" s="44" t="s">
        <v>299</v>
      </c>
      <c r="G111" s="43">
        <v>2021</v>
      </c>
      <c r="H111" s="44" t="s">
        <v>377</v>
      </c>
      <c r="I111" s="44" t="s">
        <v>378</v>
      </c>
      <c r="J111" s="43">
        <v>5</v>
      </c>
      <c r="K111" s="43">
        <v>28</v>
      </c>
      <c r="L111" s="43">
        <v>0</v>
      </c>
      <c r="M111" s="45">
        <v>44767</v>
      </c>
    </row>
    <row r="112" spans="1:16" x14ac:dyDescent="0.25">
      <c r="A112">
        <v>29</v>
      </c>
      <c r="B112" s="43">
        <v>2020</v>
      </c>
      <c r="C112" s="44" t="s">
        <v>306</v>
      </c>
      <c r="D112" s="44" t="s">
        <v>307</v>
      </c>
      <c r="E112" s="44" t="s">
        <v>22</v>
      </c>
      <c r="F112" s="44" t="s">
        <v>308</v>
      </c>
      <c r="G112" s="43">
        <v>2021</v>
      </c>
      <c r="H112" s="44" t="s">
        <v>377</v>
      </c>
      <c r="I112" s="44" t="s">
        <v>378</v>
      </c>
      <c r="J112" s="43">
        <v>5</v>
      </c>
      <c r="K112" s="43">
        <v>24</v>
      </c>
      <c r="L112" s="43">
        <v>0</v>
      </c>
      <c r="M112" s="45">
        <v>44767</v>
      </c>
    </row>
    <row r="113" spans="1:13" x14ac:dyDescent="0.25">
      <c r="A113">
        <v>30</v>
      </c>
      <c r="B113" s="43">
        <v>2020</v>
      </c>
      <c r="C113" s="44" t="s">
        <v>315</v>
      </c>
      <c r="D113" s="44" t="s">
        <v>316</v>
      </c>
      <c r="E113" s="44" t="s">
        <v>22</v>
      </c>
      <c r="F113" s="44" t="s">
        <v>317</v>
      </c>
      <c r="G113" s="43">
        <v>2021</v>
      </c>
      <c r="H113" s="44" t="s">
        <v>377</v>
      </c>
      <c r="I113" s="44" t="s">
        <v>378</v>
      </c>
      <c r="J113" s="43">
        <v>5</v>
      </c>
      <c r="K113" s="43">
        <v>27</v>
      </c>
      <c r="L113" s="43">
        <v>0</v>
      </c>
      <c r="M113" s="45">
        <v>44767</v>
      </c>
    </row>
    <row r="114" spans="1:13" x14ac:dyDescent="0.25">
      <c r="A114">
        <v>31</v>
      </c>
      <c r="B114" s="43">
        <v>2020</v>
      </c>
      <c r="C114" s="44" t="s">
        <v>318</v>
      </c>
      <c r="D114" s="44" t="s">
        <v>295</v>
      </c>
      <c r="E114" s="44" t="s">
        <v>22</v>
      </c>
      <c r="F114" s="44" t="s">
        <v>319</v>
      </c>
      <c r="G114" s="43">
        <v>2021</v>
      </c>
      <c r="H114" s="44" t="s">
        <v>377</v>
      </c>
      <c r="I114" s="44" t="s">
        <v>378</v>
      </c>
      <c r="J114" s="43">
        <v>5</v>
      </c>
      <c r="K114" s="43">
        <v>23</v>
      </c>
      <c r="L114" s="43">
        <v>0</v>
      </c>
      <c r="M114" s="45">
        <v>44767</v>
      </c>
    </row>
    <row r="115" spans="1:13" x14ac:dyDescent="0.25">
      <c r="A115">
        <v>32</v>
      </c>
      <c r="B115" s="43">
        <v>2020</v>
      </c>
      <c r="C115" s="44" t="s">
        <v>322</v>
      </c>
      <c r="D115" s="44" t="s">
        <v>323</v>
      </c>
      <c r="E115" s="44" t="s">
        <v>16</v>
      </c>
      <c r="F115" s="44" t="s">
        <v>324</v>
      </c>
      <c r="G115" s="43">
        <v>2021</v>
      </c>
      <c r="H115" s="44" t="s">
        <v>377</v>
      </c>
      <c r="I115" s="44" t="s">
        <v>378</v>
      </c>
      <c r="J115" s="43">
        <v>5</v>
      </c>
      <c r="K115" s="43">
        <v>27</v>
      </c>
      <c r="L115" s="43">
        <v>0</v>
      </c>
      <c r="M115" s="45">
        <v>44767</v>
      </c>
    </row>
    <row r="116" spans="1:13" x14ac:dyDescent="0.25">
      <c r="A116">
        <v>33</v>
      </c>
      <c r="B116" s="43">
        <v>2020</v>
      </c>
      <c r="C116" s="44" t="s">
        <v>325</v>
      </c>
      <c r="D116" s="44" t="s">
        <v>272</v>
      </c>
      <c r="E116" s="44" t="s">
        <v>22</v>
      </c>
      <c r="F116" s="44" t="s">
        <v>326</v>
      </c>
      <c r="G116" s="43">
        <v>2021</v>
      </c>
      <c r="H116" s="44" t="s">
        <v>377</v>
      </c>
      <c r="I116" s="44" t="s">
        <v>378</v>
      </c>
      <c r="J116" s="43">
        <v>5</v>
      </c>
      <c r="K116" s="43">
        <v>25</v>
      </c>
      <c r="L116" s="43">
        <v>0</v>
      </c>
      <c r="M116" s="45">
        <v>44767</v>
      </c>
    </row>
    <row r="117" spans="1:13" x14ac:dyDescent="0.25">
      <c r="A117">
        <v>34</v>
      </c>
      <c r="B117" s="43">
        <v>2020</v>
      </c>
      <c r="C117" s="44" t="s">
        <v>331</v>
      </c>
      <c r="D117" s="44" t="s">
        <v>93</v>
      </c>
      <c r="E117" s="44" t="s">
        <v>16</v>
      </c>
      <c r="F117" s="44" t="s">
        <v>332</v>
      </c>
      <c r="G117" s="43">
        <v>2021</v>
      </c>
      <c r="H117" s="44" t="s">
        <v>377</v>
      </c>
      <c r="I117" s="44" t="s">
        <v>378</v>
      </c>
      <c r="J117" s="43">
        <v>5</v>
      </c>
      <c r="K117" s="43">
        <v>29</v>
      </c>
      <c r="L117" s="43">
        <v>0</v>
      </c>
      <c r="M117" s="45">
        <v>44767</v>
      </c>
    </row>
    <row r="118" spans="1:13" x14ac:dyDescent="0.25">
      <c r="A118">
        <v>35</v>
      </c>
      <c r="B118" s="43">
        <v>2020</v>
      </c>
      <c r="C118" s="44" t="s">
        <v>141</v>
      </c>
      <c r="D118" s="44" t="s">
        <v>340</v>
      </c>
      <c r="E118" s="44" t="s">
        <v>22</v>
      </c>
      <c r="F118" s="44" t="s">
        <v>341</v>
      </c>
      <c r="G118" s="43">
        <v>2021</v>
      </c>
      <c r="H118" s="44" t="s">
        <v>377</v>
      </c>
      <c r="I118" s="44" t="s">
        <v>378</v>
      </c>
      <c r="J118" s="43">
        <v>5</v>
      </c>
      <c r="K118" s="43">
        <v>24</v>
      </c>
      <c r="L118" s="43">
        <v>0</v>
      </c>
      <c r="M118" s="45">
        <v>44767</v>
      </c>
    </row>
    <row r="119" spans="1:13" x14ac:dyDescent="0.25">
      <c r="A119">
        <v>36</v>
      </c>
      <c r="B119" s="43">
        <v>2020</v>
      </c>
      <c r="C119" s="44" t="s">
        <v>345</v>
      </c>
      <c r="D119" s="44" t="s">
        <v>346</v>
      </c>
      <c r="E119" s="44" t="s">
        <v>16</v>
      </c>
      <c r="F119" s="44" t="s">
        <v>347</v>
      </c>
      <c r="G119" s="43">
        <v>2021</v>
      </c>
      <c r="H119" s="44" t="s">
        <v>377</v>
      </c>
      <c r="I119" s="44" t="s">
        <v>378</v>
      </c>
      <c r="J119" s="43">
        <v>5</v>
      </c>
      <c r="K119" s="43">
        <v>25</v>
      </c>
      <c r="L119" s="43">
        <v>0</v>
      </c>
      <c r="M119" s="45">
        <v>44767</v>
      </c>
    </row>
    <row r="120" spans="1:13" x14ac:dyDescent="0.25">
      <c r="A120">
        <v>37</v>
      </c>
      <c r="B120" s="43">
        <v>2020</v>
      </c>
      <c r="C120" s="44" t="s">
        <v>294</v>
      </c>
      <c r="D120" s="44" t="s">
        <v>295</v>
      </c>
      <c r="E120" s="44" t="s">
        <v>22</v>
      </c>
      <c r="F120" s="44" t="s">
        <v>296</v>
      </c>
      <c r="G120" s="43">
        <v>2021</v>
      </c>
      <c r="H120" s="44" t="s">
        <v>377</v>
      </c>
      <c r="I120" s="44" t="s">
        <v>378</v>
      </c>
      <c r="J120" s="43">
        <v>5</v>
      </c>
      <c r="K120" s="43">
        <v>29</v>
      </c>
      <c r="L120" s="43">
        <v>0</v>
      </c>
      <c r="M120" s="45">
        <v>44831</v>
      </c>
    </row>
    <row r="121" spans="1:13" x14ac:dyDescent="0.25">
      <c r="A121">
        <v>38</v>
      </c>
      <c r="B121" s="43">
        <v>2020</v>
      </c>
      <c r="C121" s="44" t="s">
        <v>300</v>
      </c>
      <c r="D121" s="44" t="s">
        <v>301</v>
      </c>
      <c r="E121" s="44" t="s">
        <v>22</v>
      </c>
      <c r="F121" s="44" t="s">
        <v>302</v>
      </c>
      <c r="G121" s="43">
        <v>2021</v>
      </c>
      <c r="H121" s="44" t="s">
        <v>377</v>
      </c>
      <c r="I121" s="44" t="s">
        <v>378</v>
      </c>
      <c r="J121" s="43">
        <v>5</v>
      </c>
      <c r="K121" s="43">
        <v>27</v>
      </c>
      <c r="L121" s="43">
        <v>0</v>
      </c>
      <c r="M121" s="45">
        <v>44831</v>
      </c>
    </row>
    <row r="122" spans="1:13" x14ac:dyDescent="0.25">
      <c r="A122">
        <v>39</v>
      </c>
      <c r="B122" s="43">
        <v>2020</v>
      </c>
      <c r="C122" s="44" t="s">
        <v>329</v>
      </c>
      <c r="D122" s="44" t="s">
        <v>106</v>
      </c>
      <c r="E122" s="44" t="s">
        <v>16</v>
      </c>
      <c r="F122" s="44" t="s">
        <v>330</v>
      </c>
      <c r="G122" s="43">
        <v>2021</v>
      </c>
      <c r="H122" s="44" t="s">
        <v>377</v>
      </c>
      <c r="I122" s="44" t="s">
        <v>378</v>
      </c>
      <c r="J122" s="43">
        <v>5</v>
      </c>
      <c r="K122" s="43">
        <v>28</v>
      </c>
      <c r="L122" s="43">
        <v>0</v>
      </c>
      <c r="M122" s="45">
        <v>44831</v>
      </c>
    </row>
  </sheetData>
  <sortState ref="B2:M122">
    <sortCondition ref="M122"/>
  </sortState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"/>
  <sheetViews>
    <sheetView topLeftCell="M68" zoomScale="85" zoomScaleNormal="85" workbookViewId="0">
      <selection activeCell="AD151" sqref="AD151"/>
    </sheetView>
  </sheetViews>
  <sheetFormatPr defaultRowHeight="15" x14ac:dyDescent="0.25"/>
  <cols>
    <col min="10" max="10" width="22.42578125" bestFit="1" customWidth="1"/>
    <col min="14" max="14" width="21.5703125" bestFit="1" customWidth="1"/>
  </cols>
  <sheetData>
    <row r="1" spans="1:17" s="3" customFormat="1" ht="12" x14ac:dyDescent="0.2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12</v>
      </c>
      <c r="N1" s="8" t="s">
        <v>13</v>
      </c>
    </row>
    <row r="2" spans="1:17" s="3" customFormat="1" ht="12" x14ac:dyDescent="0.2">
      <c r="A2" s="3">
        <v>1</v>
      </c>
      <c r="B2" s="35">
        <v>2012</v>
      </c>
      <c r="C2" s="35">
        <v>2012</v>
      </c>
      <c r="D2" s="36" t="s">
        <v>524</v>
      </c>
      <c r="E2" s="36" t="s">
        <v>525</v>
      </c>
      <c r="F2" s="36" t="s">
        <v>16</v>
      </c>
      <c r="G2" s="36" t="s">
        <v>526</v>
      </c>
      <c r="H2" s="35">
        <v>2012</v>
      </c>
      <c r="I2" s="36" t="s">
        <v>379</v>
      </c>
      <c r="J2" s="36" t="s">
        <v>380</v>
      </c>
      <c r="K2" s="35">
        <v>4</v>
      </c>
      <c r="L2" s="35">
        <v>18</v>
      </c>
      <c r="M2" s="35">
        <v>0</v>
      </c>
      <c r="N2" s="39">
        <v>41470</v>
      </c>
    </row>
    <row r="3" spans="1:17" s="3" customFormat="1" ht="12" x14ac:dyDescent="0.2">
      <c r="A3" s="3">
        <v>2</v>
      </c>
      <c r="B3" s="35">
        <v>2013</v>
      </c>
      <c r="C3" s="35">
        <v>2013</v>
      </c>
      <c r="D3" s="36" t="s">
        <v>263</v>
      </c>
      <c r="E3" s="36" t="s">
        <v>82</v>
      </c>
      <c r="F3" s="36" t="s">
        <v>16</v>
      </c>
      <c r="G3" s="36" t="s">
        <v>264</v>
      </c>
      <c r="H3" s="35">
        <v>2013</v>
      </c>
      <c r="I3" s="36" t="s">
        <v>379</v>
      </c>
      <c r="J3" s="36" t="s">
        <v>380</v>
      </c>
      <c r="K3" s="35">
        <v>4</v>
      </c>
      <c r="L3" s="35">
        <v>23</v>
      </c>
      <c r="M3" s="35">
        <v>0</v>
      </c>
      <c r="N3" s="39">
        <v>41688</v>
      </c>
    </row>
    <row r="4" spans="1:17" s="3" customFormat="1" ht="12" x14ac:dyDescent="0.2">
      <c r="A4" s="3">
        <v>3</v>
      </c>
      <c r="B4" s="35">
        <v>2013</v>
      </c>
      <c r="C4" s="35">
        <v>2013</v>
      </c>
      <c r="D4" s="36" t="s">
        <v>260</v>
      </c>
      <c r="E4" s="36" t="s">
        <v>261</v>
      </c>
      <c r="F4" s="36" t="s">
        <v>16</v>
      </c>
      <c r="G4" s="36" t="s">
        <v>262</v>
      </c>
      <c r="H4" s="35">
        <v>2013</v>
      </c>
      <c r="I4" s="36" t="s">
        <v>379</v>
      </c>
      <c r="J4" s="36" t="s">
        <v>380</v>
      </c>
      <c r="K4" s="35">
        <v>4</v>
      </c>
      <c r="L4" s="35">
        <v>20</v>
      </c>
      <c r="M4" s="35">
        <v>0</v>
      </c>
      <c r="N4" s="39">
        <v>41976</v>
      </c>
    </row>
    <row r="5" spans="1:17" s="3" customFormat="1" ht="12" x14ac:dyDescent="0.2">
      <c r="A5" s="3">
        <v>4</v>
      </c>
      <c r="B5" s="35">
        <v>2019</v>
      </c>
      <c r="C5" s="35">
        <v>2015</v>
      </c>
      <c r="D5" s="36" t="s">
        <v>57</v>
      </c>
      <c r="E5" s="36" t="s">
        <v>361</v>
      </c>
      <c r="F5" s="36" t="s">
        <v>16</v>
      </c>
      <c r="G5" s="36" t="s">
        <v>362</v>
      </c>
      <c r="H5" s="35">
        <v>2015</v>
      </c>
      <c r="I5" s="36" t="s">
        <v>379</v>
      </c>
      <c r="J5" s="36" t="s">
        <v>380</v>
      </c>
      <c r="K5" s="35">
        <v>4</v>
      </c>
      <c r="L5" s="35">
        <v>29</v>
      </c>
      <c r="M5" s="35">
        <v>0</v>
      </c>
      <c r="N5" s="39">
        <v>42405</v>
      </c>
    </row>
    <row r="6" spans="1:17" s="3" customFormat="1" ht="14.25" x14ac:dyDescent="0.2">
      <c r="A6" s="3">
        <v>5</v>
      </c>
      <c r="B6" s="35">
        <v>2015</v>
      </c>
      <c r="C6" s="35">
        <v>2014</v>
      </c>
      <c r="D6" s="36" t="s">
        <v>69</v>
      </c>
      <c r="E6" s="36" t="s">
        <v>266</v>
      </c>
      <c r="F6" s="36" t="s">
        <v>16</v>
      </c>
      <c r="G6" s="36" t="s">
        <v>426</v>
      </c>
      <c r="H6" s="35">
        <v>2015</v>
      </c>
      <c r="I6" s="36" t="s">
        <v>379</v>
      </c>
      <c r="J6" s="36" t="s">
        <v>380</v>
      </c>
      <c r="K6" s="35">
        <v>4</v>
      </c>
      <c r="L6" s="35">
        <v>19</v>
      </c>
      <c r="M6" s="35">
        <v>0</v>
      </c>
      <c r="N6" s="39">
        <v>42405</v>
      </c>
      <c r="P6" s="30">
        <v>18</v>
      </c>
      <c r="Q6" s="30">
        <f>COUNTIF($L$2:$L$97,18)</f>
        <v>4</v>
      </c>
    </row>
    <row r="7" spans="1:17" s="3" customFormat="1" ht="14.25" x14ac:dyDescent="0.2">
      <c r="A7" s="3">
        <v>6</v>
      </c>
      <c r="B7" s="35">
        <v>2015</v>
      </c>
      <c r="C7" s="35">
        <v>2015</v>
      </c>
      <c r="D7" s="36" t="s">
        <v>257</v>
      </c>
      <c r="E7" s="36" t="s">
        <v>258</v>
      </c>
      <c r="F7" s="36" t="s">
        <v>16</v>
      </c>
      <c r="G7" s="36" t="s">
        <v>259</v>
      </c>
      <c r="H7" s="35">
        <v>2015</v>
      </c>
      <c r="I7" s="36" t="s">
        <v>379</v>
      </c>
      <c r="J7" s="36" t="s">
        <v>380</v>
      </c>
      <c r="K7" s="35">
        <v>4</v>
      </c>
      <c r="L7" s="35">
        <v>22</v>
      </c>
      <c r="M7" s="35">
        <v>0</v>
      </c>
      <c r="N7" s="39">
        <v>42555</v>
      </c>
      <c r="P7" s="30">
        <v>19</v>
      </c>
      <c r="Q7" s="30">
        <f>COUNTIF($L$2:$L$97,19)</f>
        <v>5</v>
      </c>
    </row>
    <row r="8" spans="1:17" s="3" customFormat="1" ht="14.25" x14ac:dyDescent="0.2">
      <c r="A8" s="3">
        <v>7</v>
      </c>
      <c r="B8" s="35">
        <v>2013</v>
      </c>
      <c r="C8" s="35">
        <v>2013</v>
      </c>
      <c r="D8" s="36" t="s">
        <v>427</v>
      </c>
      <c r="E8" s="36" t="s">
        <v>52</v>
      </c>
      <c r="F8" s="36" t="s">
        <v>22</v>
      </c>
      <c r="G8" s="36" t="s">
        <v>428</v>
      </c>
      <c r="H8" s="35">
        <v>2013</v>
      </c>
      <c r="I8" s="36" t="s">
        <v>379</v>
      </c>
      <c r="J8" s="36" t="s">
        <v>380</v>
      </c>
      <c r="K8" s="35">
        <v>4</v>
      </c>
      <c r="L8" s="35">
        <v>22</v>
      </c>
      <c r="M8" s="35">
        <v>0</v>
      </c>
      <c r="N8" s="39">
        <v>42786</v>
      </c>
      <c r="P8" s="30">
        <v>20</v>
      </c>
      <c r="Q8" s="30">
        <f>COUNTIF($L$2:$L$97,20)</f>
        <v>8</v>
      </c>
    </row>
    <row r="9" spans="1:17" s="3" customFormat="1" ht="14.25" x14ac:dyDescent="0.2">
      <c r="A9" s="3">
        <v>8</v>
      </c>
      <c r="B9" s="35">
        <v>2016</v>
      </c>
      <c r="C9" s="35">
        <v>2016</v>
      </c>
      <c r="D9" s="36" t="s">
        <v>239</v>
      </c>
      <c r="E9" s="36" t="s">
        <v>240</v>
      </c>
      <c r="F9" s="36" t="s">
        <v>16</v>
      </c>
      <c r="G9" s="36" t="s">
        <v>241</v>
      </c>
      <c r="H9" s="35">
        <v>2016</v>
      </c>
      <c r="I9" s="36" t="s">
        <v>379</v>
      </c>
      <c r="J9" s="36" t="s">
        <v>380</v>
      </c>
      <c r="K9" s="35">
        <v>4</v>
      </c>
      <c r="L9" s="35">
        <v>21</v>
      </c>
      <c r="M9" s="35">
        <v>0</v>
      </c>
      <c r="N9" s="39">
        <v>42786</v>
      </c>
      <c r="P9" s="30">
        <v>21</v>
      </c>
      <c r="Q9" s="30">
        <f>COUNTIF($L$2:$L$97,21)</f>
        <v>4</v>
      </c>
    </row>
    <row r="10" spans="1:17" s="3" customFormat="1" ht="14.25" x14ac:dyDescent="0.2">
      <c r="A10" s="3">
        <v>9</v>
      </c>
      <c r="B10" s="35">
        <v>2016</v>
      </c>
      <c r="C10" s="35">
        <v>2016</v>
      </c>
      <c r="D10" s="36" t="s">
        <v>242</v>
      </c>
      <c r="E10" s="36" t="s">
        <v>243</v>
      </c>
      <c r="F10" s="36" t="s">
        <v>22</v>
      </c>
      <c r="G10" s="36" t="s">
        <v>244</v>
      </c>
      <c r="H10" s="35">
        <v>2016</v>
      </c>
      <c r="I10" s="36" t="s">
        <v>379</v>
      </c>
      <c r="J10" s="36" t="s">
        <v>380</v>
      </c>
      <c r="K10" s="35">
        <v>4</v>
      </c>
      <c r="L10" s="35">
        <v>25</v>
      </c>
      <c r="M10" s="35">
        <v>0</v>
      </c>
      <c r="N10" s="39">
        <v>42786</v>
      </c>
      <c r="P10" s="30">
        <v>22</v>
      </c>
      <c r="Q10" s="30">
        <f>COUNTIF($L$2:$L$97,22)</f>
        <v>6</v>
      </c>
    </row>
    <row r="11" spans="1:17" s="3" customFormat="1" ht="14.25" x14ac:dyDescent="0.2">
      <c r="A11" s="3">
        <v>10</v>
      </c>
      <c r="B11" s="35">
        <v>2016</v>
      </c>
      <c r="C11" s="35">
        <v>2016</v>
      </c>
      <c r="D11" s="36" t="s">
        <v>245</v>
      </c>
      <c r="E11" s="36" t="s">
        <v>246</v>
      </c>
      <c r="F11" s="36" t="s">
        <v>22</v>
      </c>
      <c r="G11" s="36" t="s">
        <v>247</v>
      </c>
      <c r="H11" s="35">
        <v>2016</v>
      </c>
      <c r="I11" s="36" t="s">
        <v>379</v>
      </c>
      <c r="J11" s="36" t="s">
        <v>380</v>
      </c>
      <c r="K11" s="35">
        <v>4</v>
      </c>
      <c r="L11" s="35">
        <v>24</v>
      </c>
      <c r="M11" s="35">
        <v>0</v>
      </c>
      <c r="N11" s="39">
        <v>42786</v>
      </c>
      <c r="P11" s="30">
        <v>23</v>
      </c>
      <c r="Q11" s="30">
        <f>COUNTIF($L$2:$L$97,23)</f>
        <v>11</v>
      </c>
    </row>
    <row r="12" spans="1:17" s="3" customFormat="1" ht="14.25" x14ac:dyDescent="0.2">
      <c r="A12" s="3">
        <v>11</v>
      </c>
      <c r="B12" s="35">
        <v>2016</v>
      </c>
      <c r="C12" s="35">
        <v>2016</v>
      </c>
      <c r="D12" s="36" t="s">
        <v>248</v>
      </c>
      <c r="E12" s="36" t="s">
        <v>249</v>
      </c>
      <c r="F12" s="36" t="s">
        <v>16</v>
      </c>
      <c r="G12" s="36" t="s">
        <v>250</v>
      </c>
      <c r="H12" s="35">
        <v>2016</v>
      </c>
      <c r="I12" s="36" t="s">
        <v>379</v>
      </c>
      <c r="J12" s="36" t="s">
        <v>380</v>
      </c>
      <c r="K12" s="35">
        <v>4</v>
      </c>
      <c r="L12" s="35">
        <v>22</v>
      </c>
      <c r="M12" s="35">
        <v>0</v>
      </c>
      <c r="N12" s="39">
        <v>42786</v>
      </c>
      <c r="P12" s="30">
        <v>24</v>
      </c>
      <c r="Q12" s="30">
        <f>COUNTIF($L$2:$L$97,24)</f>
        <v>8</v>
      </c>
    </row>
    <row r="13" spans="1:17" s="3" customFormat="1" ht="14.25" x14ac:dyDescent="0.2">
      <c r="A13" s="3">
        <v>12</v>
      </c>
      <c r="B13" s="35">
        <v>2016</v>
      </c>
      <c r="C13" s="35">
        <v>2015</v>
      </c>
      <c r="D13" s="36" t="s">
        <v>251</v>
      </c>
      <c r="E13" s="36" t="s">
        <v>252</v>
      </c>
      <c r="F13" s="36" t="s">
        <v>22</v>
      </c>
      <c r="G13" s="36" t="s">
        <v>253</v>
      </c>
      <c r="H13" s="35">
        <v>2016</v>
      </c>
      <c r="I13" s="36" t="s">
        <v>379</v>
      </c>
      <c r="J13" s="36" t="s">
        <v>380</v>
      </c>
      <c r="K13" s="35">
        <v>4</v>
      </c>
      <c r="L13" s="35">
        <v>19</v>
      </c>
      <c r="M13" s="35">
        <v>0</v>
      </c>
      <c r="N13" s="39">
        <v>42990</v>
      </c>
      <c r="P13" s="30">
        <v>25</v>
      </c>
      <c r="Q13" s="30">
        <f>COUNTIF($L$2:$L$97,25)</f>
        <v>17</v>
      </c>
    </row>
    <row r="14" spans="1:17" s="3" customFormat="1" ht="14.25" x14ac:dyDescent="0.2">
      <c r="A14" s="3">
        <v>13</v>
      </c>
      <c r="B14" s="35">
        <v>2017</v>
      </c>
      <c r="C14" s="35">
        <v>2017</v>
      </c>
      <c r="D14" s="36" t="s">
        <v>208</v>
      </c>
      <c r="E14" s="36" t="s">
        <v>209</v>
      </c>
      <c r="F14" s="36" t="s">
        <v>22</v>
      </c>
      <c r="G14" s="36" t="s">
        <v>210</v>
      </c>
      <c r="H14" s="35">
        <v>2017</v>
      </c>
      <c r="I14" s="36" t="s">
        <v>379</v>
      </c>
      <c r="J14" s="36" t="s">
        <v>380</v>
      </c>
      <c r="K14" s="35">
        <v>4</v>
      </c>
      <c r="L14" s="35">
        <v>27</v>
      </c>
      <c r="M14" s="35">
        <v>0</v>
      </c>
      <c r="N14" s="39">
        <v>43140</v>
      </c>
      <c r="P14" s="30">
        <v>26</v>
      </c>
      <c r="Q14" s="30">
        <f>COUNTIF($L$2:$L$97,26)</f>
        <v>11</v>
      </c>
    </row>
    <row r="15" spans="1:17" s="3" customFormat="1" ht="14.25" x14ac:dyDescent="0.2">
      <c r="A15" s="3">
        <v>14</v>
      </c>
      <c r="B15" s="35">
        <v>2017</v>
      </c>
      <c r="C15" s="35">
        <v>2017</v>
      </c>
      <c r="D15" s="36" t="s">
        <v>189</v>
      </c>
      <c r="E15" s="36" t="s">
        <v>52</v>
      </c>
      <c r="F15" s="36" t="s">
        <v>22</v>
      </c>
      <c r="G15" s="36" t="s">
        <v>190</v>
      </c>
      <c r="H15" s="35">
        <v>2017</v>
      </c>
      <c r="I15" s="36" t="s">
        <v>379</v>
      </c>
      <c r="J15" s="36" t="s">
        <v>380</v>
      </c>
      <c r="K15" s="35">
        <v>4</v>
      </c>
      <c r="L15" s="35">
        <v>25</v>
      </c>
      <c r="M15" s="35">
        <v>0</v>
      </c>
      <c r="N15" s="39">
        <v>43151</v>
      </c>
      <c r="P15" s="30">
        <v>27</v>
      </c>
      <c r="Q15" s="30">
        <f>COUNTIF($L$2:$L$97,27)</f>
        <v>10</v>
      </c>
    </row>
    <row r="16" spans="1:17" s="3" customFormat="1" ht="14.25" x14ac:dyDescent="0.2">
      <c r="A16" s="3">
        <v>15</v>
      </c>
      <c r="B16" s="35">
        <v>2017</v>
      </c>
      <c r="C16" s="35">
        <v>2017</v>
      </c>
      <c r="D16" s="36" t="s">
        <v>191</v>
      </c>
      <c r="E16" s="36" t="s">
        <v>192</v>
      </c>
      <c r="F16" s="36" t="s">
        <v>22</v>
      </c>
      <c r="G16" s="36" t="s">
        <v>193</v>
      </c>
      <c r="H16" s="35">
        <v>2017</v>
      </c>
      <c r="I16" s="36" t="s">
        <v>379</v>
      </c>
      <c r="J16" s="36" t="s">
        <v>380</v>
      </c>
      <c r="K16" s="35">
        <v>4</v>
      </c>
      <c r="L16" s="35">
        <v>20</v>
      </c>
      <c r="M16" s="35">
        <v>0</v>
      </c>
      <c r="N16" s="39">
        <v>43151</v>
      </c>
      <c r="P16" s="30">
        <v>28</v>
      </c>
      <c r="Q16" s="30">
        <f>COUNTIF($L$2:$L$97,28)</f>
        <v>5</v>
      </c>
    </row>
    <row r="17" spans="1:17" s="3" customFormat="1" ht="14.25" x14ac:dyDescent="0.2">
      <c r="A17" s="3">
        <v>16</v>
      </c>
      <c r="B17" s="35">
        <v>2017</v>
      </c>
      <c r="C17" s="35">
        <v>2017</v>
      </c>
      <c r="D17" s="36" t="s">
        <v>194</v>
      </c>
      <c r="E17" s="36" t="s">
        <v>195</v>
      </c>
      <c r="F17" s="36" t="s">
        <v>22</v>
      </c>
      <c r="G17" s="36" t="s">
        <v>196</v>
      </c>
      <c r="H17" s="35">
        <v>2017</v>
      </c>
      <c r="I17" s="36" t="s">
        <v>379</v>
      </c>
      <c r="J17" s="36" t="s">
        <v>380</v>
      </c>
      <c r="K17" s="35">
        <v>4</v>
      </c>
      <c r="L17" s="35">
        <v>25</v>
      </c>
      <c r="M17" s="35">
        <v>0</v>
      </c>
      <c r="N17" s="39">
        <v>43151</v>
      </c>
      <c r="P17" s="30">
        <v>29</v>
      </c>
      <c r="Q17" s="30">
        <f>COUNTIF($L$2:$L$97,29)</f>
        <v>3</v>
      </c>
    </row>
    <row r="18" spans="1:17" s="3" customFormat="1" ht="14.25" x14ac:dyDescent="0.2">
      <c r="A18" s="3">
        <v>17</v>
      </c>
      <c r="B18" s="35">
        <v>2017</v>
      </c>
      <c r="C18" s="35">
        <v>2017</v>
      </c>
      <c r="D18" s="36" t="s">
        <v>197</v>
      </c>
      <c r="E18" s="36" t="s">
        <v>198</v>
      </c>
      <c r="F18" s="36" t="s">
        <v>16</v>
      </c>
      <c r="G18" s="36" t="s">
        <v>199</v>
      </c>
      <c r="H18" s="35">
        <v>2017</v>
      </c>
      <c r="I18" s="36" t="s">
        <v>379</v>
      </c>
      <c r="J18" s="36" t="s">
        <v>380</v>
      </c>
      <c r="K18" s="35">
        <v>4</v>
      </c>
      <c r="L18" s="35">
        <v>22</v>
      </c>
      <c r="M18" s="35">
        <v>0</v>
      </c>
      <c r="N18" s="39">
        <v>43151</v>
      </c>
      <c r="P18" s="30">
        <v>30</v>
      </c>
      <c r="Q18" s="30">
        <f>COUNTIF($L$2:$L$97,30)</f>
        <v>3</v>
      </c>
    </row>
    <row r="19" spans="1:17" s="3" customFormat="1" ht="14.25" x14ac:dyDescent="0.2">
      <c r="A19" s="3">
        <v>18</v>
      </c>
      <c r="B19" s="35">
        <v>2017</v>
      </c>
      <c r="C19" s="35">
        <v>2017</v>
      </c>
      <c r="D19" s="36" t="s">
        <v>200</v>
      </c>
      <c r="E19" s="36" t="s">
        <v>201</v>
      </c>
      <c r="F19" s="36" t="s">
        <v>16</v>
      </c>
      <c r="G19" s="36" t="s">
        <v>202</v>
      </c>
      <c r="H19" s="35">
        <v>2017</v>
      </c>
      <c r="I19" s="36" t="s">
        <v>379</v>
      </c>
      <c r="J19" s="36" t="s">
        <v>380</v>
      </c>
      <c r="K19" s="35">
        <v>4</v>
      </c>
      <c r="L19" s="35">
        <v>21</v>
      </c>
      <c r="M19" s="35">
        <v>0</v>
      </c>
      <c r="N19" s="39">
        <v>43151</v>
      </c>
      <c r="P19" s="30" t="s">
        <v>363</v>
      </c>
      <c r="Q19" s="30">
        <f>COUNTIF($L$2:$L$97,31)</f>
        <v>1</v>
      </c>
    </row>
    <row r="20" spans="1:17" s="3" customFormat="1" ht="12" x14ac:dyDescent="0.2">
      <c r="A20" s="3">
        <v>19</v>
      </c>
      <c r="B20" s="35">
        <v>2017</v>
      </c>
      <c r="C20" s="35">
        <v>2017</v>
      </c>
      <c r="D20" s="36" t="s">
        <v>205</v>
      </c>
      <c r="E20" s="36" t="s">
        <v>206</v>
      </c>
      <c r="F20" s="36" t="s">
        <v>22</v>
      </c>
      <c r="G20" s="36" t="s">
        <v>207</v>
      </c>
      <c r="H20" s="35">
        <v>2017</v>
      </c>
      <c r="I20" s="36" t="s">
        <v>379</v>
      </c>
      <c r="J20" s="36" t="s">
        <v>380</v>
      </c>
      <c r="K20" s="35">
        <v>4</v>
      </c>
      <c r="L20" s="35">
        <v>27</v>
      </c>
      <c r="M20" s="35">
        <v>0</v>
      </c>
      <c r="N20" s="39">
        <v>43151</v>
      </c>
    </row>
    <row r="21" spans="1:17" s="3" customFormat="1" ht="12" x14ac:dyDescent="0.2">
      <c r="A21" s="3">
        <v>20</v>
      </c>
      <c r="B21" s="35">
        <v>2017</v>
      </c>
      <c r="C21" s="35">
        <v>2016</v>
      </c>
      <c r="D21" s="36" t="s">
        <v>214</v>
      </c>
      <c r="E21" s="36" t="s">
        <v>142</v>
      </c>
      <c r="F21" s="36" t="s">
        <v>22</v>
      </c>
      <c r="G21" s="36" t="s">
        <v>215</v>
      </c>
      <c r="H21" s="35">
        <v>2017</v>
      </c>
      <c r="I21" s="36" t="s">
        <v>379</v>
      </c>
      <c r="J21" s="36" t="s">
        <v>380</v>
      </c>
      <c r="K21" s="35">
        <v>4</v>
      </c>
      <c r="L21" s="35">
        <v>28</v>
      </c>
      <c r="M21" s="35">
        <v>0</v>
      </c>
      <c r="N21" s="39">
        <v>43151</v>
      </c>
    </row>
    <row r="22" spans="1:17" s="3" customFormat="1" ht="12" x14ac:dyDescent="0.2">
      <c r="A22" s="3">
        <v>21</v>
      </c>
      <c r="B22" s="35">
        <v>2017</v>
      </c>
      <c r="C22" s="35">
        <v>2017</v>
      </c>
      <c r="D22" s="36" t="s">
        <v>216</v>
      </c>
      <c r="E22" s="36" t="s">
        <v>217</v>
      </c>
      <c r="F22" s="36" t="s">
        <v>22</v>
      </c>
      <c r="G22" s="36" t="s">
        <v>218</v>
      </c>
      <c r="H22" s="35">
        <v>2017</v>
      </c>
      <c r="I22" s="36" t="s">
        <v>379</v>
      </c>
      <c r="J22" s="36" t="s">
        <v>380</v>
      </c>
      <c r="K22" s="35">
        <v>4</v>
      </c>
      <c r="L22" s="35">
        <v>23</v>
      </c>
      <c r="M22" s="35">
        <v>0</v>
      </c>
      <c r="N22" s="39">
        <v>43151</v>
      </c>
    </row>
    <row r="23" spans="1:17" s="3" customFormat="1" ht="12" x14ac:dyDescent="0.2">
      <c r="A23" s="3">
        <v>22</v>
      </c>
      <c r="B23" s="35">
        <v>2017</v>
      </c>
      <c r="C23" s="35">
        <v>2016</v>
      </c>
      <c r="D23" s="36" t="s">
        <v>219</v>
      </c>
      <c r="E23" s="36" t="s">
        <v>52</v>
      </c>
      <c r="F23" s="36" t="s">
        <v>22</v>
      </c>
      <c r="G23" s="36" t="s">
        <v>220</v>
      </c>
      <c r="H23" s="35">
        <v>2017</v>
      </c>
      <c r="I23" s="36" t="s">
        <v>379</v>
      </c>
      <c r="J23" s="36" t="s">
        <v>380</v>
      </c>
      <c r="K23" s="35">
        <v>4</v>
      </c>
      <c r="L23" s="35">
        <v>25</v>
      </c>
      <c r="M23" s="35">
        <v>0</v>
      </c>
      <c r="N23" s="39">
        <v>43151</v>
      </c>
    </row>
    <row r="24" spans="1:17" s="3" customFormat="1" ht="12" x14ac:dyDescent="0.2">
      <c r="A24" s="3">
        <v>23</v>
      </c>
      <c r="B24" s="35">
        <v>2017</v>
      </c>
      <c r="C24" s="35">
        <v>2017</v>
      </c>
      <c r="D24" s="36" t="s">
        <v>221</v>
      </c>
      <c r="E24" s="36" t="s">
        <v>222</v>
      </c>
      <c r="F24" s="36" t="s">
        <v>22</v>
      </c>
      <c r="G24" s="36" t="s">
        <v>223</v>
      </c>
      <c r="H24" s="35">
        <v>2017</v>
      </c>
      <c r="I24" s="36" t="s">
        <v>379</v>
      </c>
      <c r="J24" s="36" t="s">
        <v>380</v>
      </c>
      <c r="K24" s="35">
        <v>4</v>
      </c>
      <c r="L24" s="35">
        <v>24</v>
      </c>
      <c r="M24" s="35">
        <v>0</v>
      </c>
      <c r="N24" s="39">
        <v>43151</v>
      </c>
    </row>
    <row r="25" spans="1:17" s="3" customFormat="1" ht="12" x14ac:dyDescent="0.2">
      <c r="A25" s="3">
        <v>24</v>
      </c>
      <c r="B25" s="35">
        <v>2017</v>
      </c>
      <c r="C25" s="35">
        <v>2017</v>
      </c>
      <c r="D25" s="36" t="s">
        <v>224</v>
      </c>
      <c r="E25" s="36" t="s">
        <v>40</v>
      </c>
      <c r="F25" s="36" t="s">
        <v>22</v>
      </c>
      <c r="G25" s="36" t="s">
        <v>225</v>
      </c>
      <c r="H25" s="35">
        <v>2017</v>
      </c>
      <c r="I25" s="36" t="s">
        <v>379</v>
      </c>
      <c r="J25" s="36" t="s">
        <v>380</v>
      </c>
      <c r="K25" s="35">
        <v>4</v>
      </c>
      <c r="L25" s="35">
        <v>25</v>
      </c>
      <c r="M25" s="35">
        <v>0</v>
      </c>
      <c r="N25" s="39">
        <v>43151</v>
      </c>
    </row>
    <row r="26" spans="1:17" s="3" customFormat="1" ht="12" x14ac:dyDescent="0.2">
      <c r="A26" s="3">
        <v>25</v>
      </c>
      <c r="B26" s="35">
        <v>2017</v>
      </c>
      <c r="C26" s="35">
        <v>2016</v>
      </c>
      <c r="D26" s="36" t="s">
        <v>226</v>
      </c>
      <c r="E26" s="36" t="s">
        <v>227</v>
      </c>
      <c r="F26" s="36" t="s">
        <v>22</v>
      </c>
      <c r="G26" s="36" t="s">
        <v>228</v>
      </c>
      <c r="H26" s="35">
        <v>2017</v>
      </c>
      <c r="I26" s="36" t="s">
        <v>379</v>
      </c>
      <c r="J26" s="36" t="s">
        <v>380</v>
      </c>
      <c r="K26" s="35">
        <v>4</v>
      </c>
      <c r="L26" s="35">
        <v>21</v>
      </c>
      <c r="M26" s="35">
        <v>0</v>
      </c>
      <c r="N26" s="39">
        <v>43151</v>
      </c>
    </row>
    <row r="27" spans="1:17" s="3" customFormat="1" ht="12" x14ac:dyDescent="0.2">
      <c r="A27" s="3">
        <v>26</v>
      </c>
      <c r="B27" s="35">
        <v>2017</v>
      </c>
      <c r="C27" s="35">
        <v>2017</v>
      </c>
      <c r="D27" s="36" t="s">
        <v>229</v>
      </c>
      <c r="E27" s="36" t="s">
        <v>230</v>
      </c>
      <c r="F27" s="36" t="s">
        <v>22</v>
      </c>
      <c r="G27" s="36" t="s">
        <v>231</v>
      </c>
      <c r="H27" s="35">
        <v>2017</v>
      </c>
      <c r="I27" s="36" t="s">
        <v>379</v>
      </c>
      <c r="J27" s="36" t="s">
        <v>380</v>
      </c>
      <c r="K27" s="35">
        <v>4</v>
      </c>
      <c r="L27" s="35">
        <v>25</v>
      </c>
      <c r="M27" s="35">
        <v>0</v>
      </c>
      <c r="N27" s="39">
        <v>43151</v>
      </c>
    </row>
    <row r="28" spans="1:17" s="3" customFormat="1" ht="12" x14ac:dyDescent="0.2">
      <c r="A28" s="3">
        <v>27</v>
      </c>
      <c r="B28" s="35">
        <v>2017</v>
      </c>
      <c r="C28" s="35">
        <v>2016</v>
      </c>
      <c r="D28" s="36" t="s">
        <v>232</v>
      </c>
      <c r="E28" s="36" t="s">
        <v>233</v>
      </c>
      <c r="F28" s="36" t="s">
        <v>16</v>
      </c>
      <c r="G28" s="36" t="s">
        <v>234</v>
      </c>
      <c r="H28" s="35">
        <v>2017</v>
      </c>
      <c r="I28" s="36" t="s">
        <v>379</v>
      </c>
      <c r="J28" s="36" t="s">
        <v>380</v>
      </c>
      <c r="K28" s="35">
        <v>4</v>
      </c>
      <c r="L28" s="35">
        <v>24</v>
      </c>
      <c r="M28" s="35">
        <v>0</v>
      </c>
      <c r="N28" s="39">
        <v>43151</v>
      </c>
    </row>
    <row r="29" spans="1:17" s="3" customFormat="1" ht="12" x14ac:dyDescent="0.2">
      <c r="A29" s="3">
        <v>28</v>
      </c>
      <c r="B29" s="35">
        <v>2017</v>
      </c>
      <c r="C29" s="35">
        <v>2017</v>
      </c>
      <c r="D29" s="36" t="s">
        <v>235</v>
      </c>
      <c r="E29" s="36" t="s">
        <v>126</v>
      </c>
      <c r="F29" s="36" t="s">
        <v>22</v>
      </c>
      <c r="G29" s="36" t="s">
        <v>236</v>
      </c>
      <c r="H29" s="35">
        <v>2017</v>
      </c>
      <c r="I29" s="36" t="s">
        <v>379</v>
      </c>
      <c r="J29" s="36" t="s">
        <v>380</v>
      </c>
      <c r="K29" s="35">
        <v>4</v>
      </c>
      <c r="L29" s="35">
        <v>25</v>
      </c>
      <c r="M29" s="35">
        <v>0</v>
      </c>
      <c r="N29" s="39">
        <v>43151</v>
      </c>
    </row>
    <row r="30" spans="1:17" s="3" customFormat="1" ht="12" x14ac:dyDescent="0.2">
      <c r="A30" s="3">
        <v>29</v>
      </c>
      <c r="B30" s="35">
        <v>2017</v>
      </c>
      <c r="C30" s="35">
        <v>2017</v>
      </c>
      <c r="D30" s="36" t="s">
        <v>186</v>
      </c>
      <c r="E30" s="36" t="s">
        <v>187</v>
      </c>
      <c r="F30" s="36" t="s">
        <v>16</v>
      </c>
      <c r="G30" s="36" t="s">
        <v>188</v>
      </c>
      <c r="H30" s="35">
        <v>2017</v>
      </c>
      <c r="I30" s="36" t="s">
        <v>379</v>
      </c>
      <c r="J30" s="36" t="s">
        <v>380</v>
      </c>
      <c r="K30" s="35">
        <v>4</v>
      </c>
      <c r="L30" s="35">
        <v>23</v>
      </c>
      <c r="M30" s="35">
        <v>0</v>
      </c>
      <c r="N30" s="39">
        <v>43276</v>
      </c>
    </row>
    <row r="31" spans="1:17" s="3" customFormat="1" ht="12" x14ac:dyDescent="0.2">
      <c r="A31" s="3">
        <v>30</v>
      </c>
      <c r="B31" s="35">
        <v>2017</v>
      </c>
      <c r="C31" s="35">
        <v>2017</v>
      </c>
      <c r="D31" s="36" t="s">
        <v>203</v>
      </c>
      <c r="E31" s="36" t="s">
        <v>70</v>
      </c>
      <c r="F31" s="36" t="s">
        <v>22</v>
      </c>
      <c r="G31" s="36" t="s">
        <v>204</v>
      </c>
      <c r="H31" s="35">
        <v>2017</v>
      </c>
      <c r="I31" s="36" t="s">
        <v>379</v>
      </c>
      <c r="J31" s="36" t="s">
        <v>380</v>
      </c>
      <c r="K31" s="35">
        <v>4</v>
      </c>
      <c r="L31" s="35">
        <v>28</v>
      </c>
      <c r="M31" s="35">
        <v>0</v>
      </c>
      <c r="N31" s="39">
        <v>43276</v>
      </c>
    </row>
    <row r="32" spans="1:17" s="3" customFormat="1" ht="12" x14ac:dyDescent="0.2">
      <c r="A32" s="3">
        <v>31</v>
      </c>
      <c r="B32" s="35">
        <v>2018</v>
      </c>
      <c r="C32" s="35">
        <v>2017</v>
      </c>
      <c r="D32" s="36" t="s">
        <v>92</v>
      </c>
      <c r="E32" s="36" t="s">
        <v>93</v>
      </c>
      <c r="F32" s="36" t="s">
        <v>16</v>
      </c>
      <c r="G32" s="36" t="s">
        <v>94</v>
      </c>
      <c r="H32" s="35">
        <v>2018</v>
      </c>
      <c r="I32" s="36" t="s">
        <v>379</v>
      </c>
      <c r="J32" s="36" t="s">
        <v>380</v>
      </c>
      <c r="K32" s="35">
        <v>4</v>
      </c>
      <c r="L32" s="35">
        <v>24</v>
      </c>
      <c r="M32" s="35">
        <v>0</v>
      </c>
      <c r="N32" s="39">
        <v>43511</v>
      </c>
    </row>
    <row r="33" spans="1:14" s="3" customFormat="1" ht="12" x14ac:dyDescent="0.2">
      <c r="A33" s="3">
        <v>32</v>
      </c>
      <c r="B33" s="35">
        <v>2018</v>
      </c>
      <c r="C33" s="35">
        <v>2018</v>
      </c>
      <c r="D33" s="36" t="s">
        <v>95</v>
      </c>
      <c r="E33" s="36" t="s">
        <v>82</v>
      </c>
      <c r="F33" s="36" t="s">
        <v>16</v>
      </c>
      <c r="G33" s="36" t="s">
        <v>96</v>
      </c>
      <c r="H33" s="35">
        <v>2018</v>
      </c>
      <c r="I33" s="36" t="s">
        <v>379</v>
      </c>
      <c r="J33" s="36" t="s">
        <v>380</v>
      </c>
      <c r="K33" s="35">
        <v>4</v>
      </c>
      <c r="L33" s="35">
        <v>24</v>
      </c>
      <c r="M33" s="35">
        <v>0</v>
      </c>
      <c r="N33" s="39">
        <v>43511</v>
      </c>
    </row>
    <row r="34" spans="1:14" s="3" customFormat="1" ht="12" x14ac:dyDescent="0.2">
      <c r="A34" s="3">
        <v>33</v>
      </c>
      <c r="B34" s="35">
        <v>2018</v>
      </c>
      <c r="C34" s="35">
        <v>2018</v>
      </c>
      <c r="D34" s="36" t="s">
        <v>97</v>
      </c>
      <c r="E34" s="36" t="s">
        <v>98</v>
      </c>
      <c r="F34" s="36" t="s">
        <v>16</v>
      </c>
      <c r="G34" s="36" t="s">
        <v>99</v>
      </c>
      <c r="H34" s="35">
        <v>2018</v>
      </c>
      <c r="I34" s="36" t="s">
        <v>379</v>
      </c>
      <c r="J34" s="36" t="s">
        <v>380</v>
      </c>
      <c r="K34" s="35">
        <v>4</v>
      </c>
      <c r="L34" s="35">
        <v>22</v>
      </c>
      <c r="M34" s="35">
        <v>0</v>
      </c>
      <c r="N34" s="39">
        <v>43511</v>
      </c>
    </row>
    <row r="35" spans="1:14" s="3" customFormat="1" ht="12" x14ac:dyDescent="0.2">
      <c r="A35" s="3">
        <v>34</v>
      </c>
      <c r="B35" s="35">
        <v>2018</v>
      </c>
      <c r="C35" s="35">
        <v>2018</v>
      </c>
      <c r="D35" s="36" t="s">
        <v>105</v>
      </c>
      <c r="E35" s="36" t="s">
        <v>106</v>
      </c>
      <c r="F35" s="36" t="s">
        <v>16</v>
      </c>
      <c r="G35" s="36" t="s">
        <v>107</v>
      </c>
      <c r="H35" s="35">
        <v>2018</v>
      </c>
      <c r="I35" s="36" t="s">
        <v>379</v>
      </c>
      <c r="J35" s="36" t="s">
        <v>380</v>
      </c>
      <c r="K35" s="35">
        <v>4</v>
      </c>
      <c r="L35" s="35">
        <v>27</v>
      </c>
      <c r="M35" s="35">
        <v>0</v>
      </c>
      <c r="N35" s="39">
        <v>43511</v>
      </c>
    </row>
    <row r="36" spans="1:14" s="3" customFormat="1" ht="12" x14ac:dyDescent="0.2">
      <c r="A36" s="3">
        <v>35</v>
      </c>
      <c r="B36" s="35">
        <v>2018</v>
      </c>
      <c r="C36" s="35">
        <v>2018</v>
      </c>
      <c r="D36" s="36" t="s">
        <v>108</v>
      </c>
      <c r="E36" s="36" t="s">
        <v>109</v>
      </c>
      <c r="F36" s="36" t="s">
        <v>22</v>
      </c>
      <c r="G36" s="36" t="s">
        <v>110</v>
      </c>
      <c r="H36" s="35">
        <v>2018</v>
      </c>
      <c r="I36" s="36" t="s">
        <v>379</v>
      </c>
      <c r="J36" s="36" t="s">
        <v>380</v>
      </c>
      <c r="K36" s="35">
        <v>4</v>
      </c>
      <c r="L36" s="35">
        <v>25</v>
      </c>
      <c r="M36" s="35">
        <v>0</v>
      </c>
      <c r="N36" s="39">
        <v>43511</v>
      </c>
    </row>
    <row r="37" spans="1:14" s="3" customFormat="1" ht="12" x14ac:dyDescent="0.2">
      <c r="A37" s="3">
        <v>36</v>
      </c>
      <c r="B37" s="35">
        <v>2018</v>
      </c>
      <c r="C37" s="35">
        <v>2017</v>
      </c>
      <c r="D37" s="36" t="s">
        <v>114</v>
      </c>
      <c r="E37" s="36" t="s">
        <v>115</v>
      </c>
      <c r="F37" s="36" t="s">
        <v>22</v>
      </c>
      <c r="G37" s="36" t="s">
        <v>116</v>
      </c>
      <c r="H37" s="35">
        <v>2018</v>
      </c>
      <c r="I37" s="36" t="s">
        <v>379</v>
      </c>
      <c r="J37" s="36" t="s">
        <v>380</v>
      </c>
      <c r="K37" s="35">
        <v>4</v>
      </c>
      <c r="L37" s="35">
        <v>26</v>
      </c>
      <c r="M37" s="35">
        <v>0</v>
      </c>
      <c r="N37" s="39">
        <v>43511</v>
      </c>
    </row>
    <row r="38" spans="1:14" s="3" customFormat="1" ht="12" x14ac:dyDescent="0.2">
      <c r="A38" s="3">
        <v>37</v>
      </c>
      <c r="B38" s="35">
        <v>2018</v>
      </c>
      <c r="C38" s="35">
        <v>2018</v>
      </c>
      <c r="D38" s="36" t="s">
        <v>117</v>
      </c>
      <c r="E38" s="36" t="s">
        <v>118</v>
      </c>
      <c r="F38" s="36" t="s">
        <v>22</v>
      </c>
      <c r="G38" s="36" t="s">
        <v>119</v>
      </c>
      <c r="H38" s="35">
        <v>2018</v>
      </c>
      <c r="I38" s="36" t="s">
        <v>379</v>
      </c>
      <c r="J38" s="36" t="s">
        <v>380</v>
      </c>
      <c r="K38" s="35">
        <v>4</v>
      </c>
      <c r="L38" s="35">
        <v>27</v>
      </c>
      <c r="M38" s="35">
        <v>0</v>
      </c>
      <c r="N38" s="39">
        <v>43511</v>
      </c>
    </row>
    <row r="39" spans="1:14" s="3" customFormat="1" ht="12" x14ac:dyDescent="0.2">
      <c r="A39" s="3">
        <v>38</v>
      </c>
      <c r="B39" s="35">
        <v>2018</v>
      </c>
      <c r="C39" s="35">
        <v>2017</v>
      </c>
      <c r="D39" s="36" t="s">
        <v>123</v>
      </c>
      <c r="E39" s="36" t="s">
        <v>40</v>
      </c>
      <c r="F39" s="36" t="s">
        <v>22</v>
      </c>
      <c r="G39" s="36" t="s">
        <v>124</v>
      </c>
      <c r="H39" s="35">
        <v>2018</v>
      </c>
      <c r="I39" s="36" t="s">
        <v>379</v>
      </c>
      <c r="J39" s="36" t="s">
        <v>380</v>
      </c>
      <c r="K39" s="35">
        <v>4</v>
      </c>
      <c r="L39" s="35">
        <v>29</v>
      </c>
      <c r="M39" s="35">
        <v>0</v>
      </c>
      <c r="N39" s="39">
        <v>43511</v>
      </c>
    </row>
    <row r="40" spans="1:14" s="3" customFormat="1" ht="12" x14ac:dyDescent="0.2">
      <c r="A40" s="3">
        <v>39</v>
      </c>
      <c r="B40" s="35">
        <v>2018</v>
      </c>
      <c r="C40" s="35">
        <v>2017</v>
      </c>
      <c r="D40" s="36" t="s">
        <v>125</v>
      </c>
      <c r="E40" s="36" t="s">
        <v>126</v>
      </c>
      <c r="F40" s="36" t="s">
        <v>22</v>
      </c>
      <c r="G40" s="36" t="s">
        <v>127</v>
      </c>
      <c r="H40" s="35">
        <v>2018</v>
      </c>
      <c r="I40" s="36" t="s">
        <v>379</v>
      </c>
      <c r="J40" s="36" t="s">
        <v>380</v>
      </c>
      <c r="K40" s="35">
        <v>4</v>
      </c>
      <c r="L40" s="35">
        <v>25</v>
      </c>
      <c r="M40" s="35">
        <v>0</v>
      </c>
      <c r="N40" s="39">
        <v>43511</v>
      </c>
    </row>
    <row r="41" spans="1:14" s="3" customFormat="1" ht="12" x14ac:dyDescent="0.2">
      <c r="A41" s="3">
        <v>40</v>
      </c>
      <c r="B41" s="35">
        <v>2018</v>
      </c>
      <c r="C41" s="35">
        <v>2018</v>
      </c>
      <c r="D41" s="36" t="s">
        <v>128</v>
      </c>
      <c r="E41" s="36" t="s">
        <v>109</v>
      </c>
      <c r="F41" s="36" t="s">
        <v>22</v>
      </c>
      <c r="G41" s="36" t="s">
        <v>129</v>
      </c>
      <c r="H41" s="35">
        <v>2018</v>
      </c>
      <c r="I41" s="36" t="s">
        <v>379</v>
      </c>
      <c r="J41" s="36" t="s">
        <v>380</v>
      </c>
      <c r="K41" s="35">
        <v>4</v>
      </c>
      <c r="L41" s="35">
        <v>25</v>
      </c>
      <c r="M41" s="35">
        <v>0</v>
      </c>
      <c r="N41" s="39">
        <v>43511</v>
      </c>
    </row>
    <row r="42" spans="1:14" s="3" customFormat="1" ht="12" x14ac:dyDescent="0.2">
      <c r="A42" s="3">
        <v>41</v>
      </c>
      <c r="B42" s="35">
        <v>2018</v>
      </c>
      <c r="C42" s="35">
        <v>2018</v>
      </c>
      <c r="D42" s="36" t="s">
        <v>138</v>
      </c>
      <c r="E42" s="36" t="s">
        <v>139</v>
      </c>
      <c r="F42" s="36" t="s">
        <v>22</v>
      </c>
      <c r="G42" s="36" t="s">
        <v>140</v>
      </c>
      <c r="H42" s="35">
        <v>2018</v>
      </c>
      <c r="I42" s="36" t="s">
        <v>379</v>
      </c>
      <c r="J42" s="36" t="s">
        <v>380</v>
      </c>
      <c r="K42" s="35">
        <v>4</v>
      </c>
      <c r="L42" s="35">
        <v>19</v>
      </c>
      <c r="M42" s="35">
        <v>0</v>
      </c>
      <c r="N42" s="39">
        <v>43511</v>
      </c>
    </row>
    <row r="43" spans="1:14" s="3" customFormat="1" ht="12" x14ac:dyDescent="0.2">
      <c r="A43" s="3">
        <v>42</v>
      </c>
      <c r="B43" s="35">
        <v>2018</v>
      </c>
      <c r="C43" s="35">
        <v>2016</v>
      </c>
      <c r="D43" s="36" t="s">
        <v>141</v>
      </c>
      <c r="E43" s="36" t="s">
        <v>142</v>
      </c>
      <c r="F43" s="36" t="s">
        <v>22</v>
      </c>
      <c r="G43" s="36" t="s">
        <v>143</v>
      </c>
      <c r="H43" s="35">
        <v>2018</v>
      </c>
      <c r="I43" s="36" t="s">
        <v>379</v>
      </c>
      <c r="J43" s="36" t="s">
        <v>380</v>
      </c>
      <c r="K43" s="35">
        <v>4</v>
      </c>
      <c r="L43" s="35">
        <v>27</v>
      </c>
      <c r="M43" s="35">
        <v>0</v>
      </c>
      <c r="N43" s="39">
        <v>43511</v>
      </c>
    </row>
    <row r="44" spans="1:14" s="3" customFormat="1" ht="12" x14ac:dyDescent="0.2">
      <c r="A44" s="3">
        <v>43</v>
      </c>
      <c r="B44" s="35">
        <v>2018</v>
      </c>
      <c r="C44" s="35">
        <v>2018</v>
      </c>
      <c r="D44" s="36" t="s">
        <v>150</v>
      </c>
      <c r="E44" s="36" t="s">
        <v>151</v>
      </c>
      <c r="F44" s="36" t="s">
        <v>16</v>
      </c>
      <c r="G44" s="36" t="s">
        <v>152</v>
      </c>
      <c r="H44" s="35">
        <v>2018</v>
      </c>
      <c r="I44" s="36" t="s">
        <v>379</v>
      </c>
      <c r="J44" s="36" t="s">
        <v>380</v>
      </c>
      <c r="K44" s="35">
        <v>4</v>
      </c>
      <c r="L44" s="35">
        <v>23</v>
      </c>
      <c r="M44" s="35">
        <v>0</v>
      </c>
      <c r="N44" s="39">
        <v>43511</v>
      </c>
    </row>
    <row r="45" spans="1:14" s="3" customFormat="1" ht="12" x14ac:dyDescent="0.2">
      <c r="A45" s="3">
        <v>44</v>
      </c>
      <c r="B45" s="35">
        <v>2018</v>
      </c>
      <c r="C45" s="35">
        <v>2018</v>
      </c>
      <c r="D45" s="36" t="s">
        <v>153</v>
      </c>
      <c r="E45" s="36" t="s">
        <v>154</v>
      </c>
      <c r="F45" s="36" t="s">
        <v>22</v>
      </c>
      <c r="G45" s="36" t="s">
        <v>155</v>
      </c>
      <c r="H45" s="35">
        <v>2018</v>
      </c>
      <c r="I45" s="36" t="s">
        <v>379</v>
      </c>
      <c r="J45" s="36" t="s">
        <v>380</v>
      </c>
      <c r="K45" s="35">
        <v>4</v>
      </c>
      <c r="L45" s="35">
        <v>30</v>
      </c>
      <c r="M45" s="35">
        <v>0</v>
      </c>
      <c r="N45" s="39">
        <v>43511</v>
      </c>
    </row>
    <row r="46" spans="1:14" s="3" customFormat="1" ht="12" x14ac:dyDescent="0.2">
      <c r="A46" s="3">
        <v>45</v>
      </c>
      <c r="B46" s="35">
        <v>2018</v>
      </c>
      <c r="C46" s="35">
        <v>2016</v>
      </c>
      <c r="D46" s="36" t="s">
        <v>156</v>
      </c>
      <c r="E46" s="36" t="s">
        <v>34</v>
      </c>
      <c r="F46" s="36" t="s">
        <v>22</v>
      </c>
      <c r="G46" s="36" t="s">
        <v>157</v>
      </c>
      <c r="H46" s="35">
        <v>2018</v>
      </c>
      <c r="I46" s="36" t="s">
        <v>379</v>
      </c>
      <c r="J46" s="36" t="s">
        <v>380</v>
      </c>
      <c r="K46" s="35">
        <v>4</v>
      </c>
      <c r="L46" s="35">
        <v>26</v>
      </c>
      <c r="M46" s="35">
        <v>0</v>
      </c>
      <c r="N46" s="39">
        <v>43511</v>
      </c>
    </row>
    <row r="47" spans="1:14" s="3" customFormat="1" ht="12" x14ac:dyDescent="0.2">
      <c r="A47" s="3">
        <v>46</v>
      </c>
      <c r="B47" s="35">
        <v>2018</v>
      </c>
      <c r="C47" s="35">
        <v>2018</v>
      </c>
      <c r="D47" s="36" t="s">
        <v>158</v>
      </c>
      <c r="E47" s="36" t="s">
        <v>25</v>
      </c>
      <c r="F47" s="36" t="s">
        <v>22</v>
      </c>
      <c r="G47" s="36" t="s">
        <v>159</v>
      </c>
      <c r="H47" s="35">
        <v>2018</v>
      </c>
      <c r="I47" s="36" t="s">
        <v>379</v>
      </c>
      <c r="J47" s="36" t="s">
        <v>380</v>
      </c>
      <c r="K47" s="35">
        <v>4</v>
      </c>
      <c r="L47" s="35">
        <v>26</v>
      </c>
      <c r="M47" s="35">
        <v>0</v>
      </c>
      <c r="N47" s="39">
        <v>43511</v>
      </c>
    </row>
    <row r="48" spans="1:14" s="3" customFormat="1" ht="12" x14ac:dyDescent="0.2">
      <c r="A48" s="3">
        <v>47</v>
      </c>
      <c r="B48" s="35">
        <v>2018</v>
      </c>
      <c r="C48" s="35">
        <v>2018</v>
      </c>
      <c r="D48" s="36" t="s">
        <v>160</v>
      </c>
      <c r="E48" s="36" t="s">
        <v>79</v>
      </c>
      <c r="F48" s="36" t="s">
        <v>22</v>
      </c>
      <c r="G48" s="36" t="s">
        <v>161</v>
      </c>
      <c r="H48" s="35">
        <v>2018</v>
      </c>
      <c r="I48" s="36" t="s">
        <v>379</v>
      </c>
      <c r="J48" s="36" t="s">
        <v>380</v>
      </c>
      <c r="K48" s="35">
        <v>4</v>
      </c>
      <c r="L48" s="35">
        <v>31</v>
      </c>
      <c r="M48" s="35">
        <v>1</v>
      </c>
      <c r="N48" s="39">
        <v>43511</v>
      </c>
    </row>
    <row r="49" spans="1:14" s="3" customFormat="1" ht="12" x14ac:dyDescent="0.2">
      <c r="A49" s="3">
        <v>48</v>
      </c>
      <c r="B49" s="35">
        <v>2018</v>
      </c>
      <c r="C49" s="35">
        <v>2018</v>
      </c>
      <c r="D49" s="36" t="s">
        <v>162</v>
      </c>
      <c r="E49" s="36" t="s">
        <v>163</v>
      </c>
      <c r="F49" s="36" t="s">
        <v>22</v>
      </c>
      <c r="G49" s="36" t="s">
        <v>164</v>
      </c>
      <c r="H49" s="35">
        <v>2018</v>
      </c>
      <c r="I49" s="36" t="s">
        <v>379</v>
      </c>
      <c r="J49" s="36" t="s">
        <v>380</v>
      </c>
      <c r="K49" s="35">
        <v>4</v>
      </c>
      <c r="L49" s="35">
        <v>23</v>
      </c>
      <c r="M49" s="35">
        <v>0</v>
      </c>
      <c r="N49" s="39">
        <v>43511</v>
      </c>
    </row>
    <row r="50" spans="1:14" s="3" customFormat="1" ht="12" x14ac:dyDescent="0.2">
      <c r="A50" s="3">
        <v>49</v>
      </c>
      <c r="B50" s="35">
        <v>2018</v>
      </c>
      <c r="C50" s="35">
        <v>2018</v>
      </c>
      <c r="D50" s="36" t="s">
        <v>165</v>
      </c>
      <c r="E50" s="36" t="s">
        <v>34</v>
      </c>
      <c r="F50" s="36" t="s">
        <v>22</v>
      </c>
      <c r="G50" s="36" t="s">
        <v>166</v>
      </c>
      <c r="H50" s="35">
        <v>2018</v>
      </c>
      <c r="I50" s="36" t="s">
        <v>379</v>
      </c>
      <c r="J50" s="36" t="s">
        <v>380</v>
      </c>
      <c r="K50" s="35">
        <v>4</v>
      </c>
      <c r="L50" s="35">
        <v>27</v>
      </c>
      <c r="M50" s="35">
        <v>0</v>
      </c>
      <c r="N50" s="39">
        <v>43511</v>
      </c>
    </row>
    <row r="51" spans="1:14" s="3" customFormat="1" ht="12" x14ac:dyDescent="0.2">
      <c r="A51" s="3">
        <v>50</v>
      </c>
      <c r="B51" s="35">
        <v>2018</v>
      </c>
      <c r="C51" s="35">
        <v>2018</v>
      </c>
      <c r="D51" s="36" t="s">
        <v>170</v>
      </c>
      <c r="E51" s="36" t="s">
        <v>171</v>
      </c>
      <c r="F51" s="36" t="s">
        <v>16</v>
      </c>
      <c r="G51" s="36" t="s">
        <v>172</v>
      </c>
      <c r="H51" s="35">
        <v>2018</v>
      </c>
      <c r="I51" s="36" t="s">
        <v>379</v>
      </c>
      <c r="J51" s="36" t="s">
        <v>380</v>
      </c>
      <c r="K51" s="35">
        <v>4</v>
      </c>
      <c r="L51" s="35">
        <v>25</v>
      </c>
      <c r="M51" s="35">
        <v>0</v>
      </c>
      <c r="N51" s="39">
        <v>43511</v>
      </c>
    </row>
    <row r="52" spans="1:14" s="3" customFormat="1" ht="12" x14ac:dyDescent="0.2">
      <c r="A52" s="3">
        <v>51</v>
      </c>
      <c r="B52" s="35">
        <v>2018</v>
      </c>
      <c r="C52" s="35">
        <v>2018</v>
      </c>
      <c r="D52" s="36" t="s">
        <v>103</v>
      </c>
      <c r="E52" s="36" t="s">
        <v>37</v>
      </c>
      <c r="F52" s="36" t="s">
        <v>22</v>
      </c>
      <c r="G52" s="36" t="s">
        <v>104</v>
      </c>
      <c r="H52" s="35">
        <v>2018</v>
      </c>
      <c r="I52" s="36" t="s">
        <v>379</v>
      </c>
      <c r="J52" s="36" t="s">
        <v>380</v>
      </c>
      <c r="K52" s="35">
        <v>4</v>
      </c>
      <c r="L52" s="35">
        <v>26</v>
      </c>
      <c r="M52" s="35">
        <v>0</v>
      </c>
      <c r="N52" s="39">
        <v>43516</v>
      </c>
    </row>
    <row r="53" spans="1:14" s="3" customFormat="1" ht="12" x14ac:dyDescent="0.2">
      <c r="A53" s="3">
        <v>52</v>
      </c>
      <c r="B53" s="35">
        <v>2018</v>
      </c>
      <c r="C53" s="35">
        <v>2018</v>
      </c>
      <c r="D53" s="36" t="s">
        <v>132</v>
      </c>
      <c r="E53" s="36" t="s">
        <v>133</v>
      </c>
      <c r="F53" s="36" t="s">
        <v>16</v>
      </c>
      <c r="G53" s="36" t="s">
        <v>134</v>
      </c>
      <c r="H53" s="35">
        <v>2018</v>
      </c>
      <c r="I53" s="36" t="s">
        <v>379</v>
      </c>
      <c r="J53" s="36" t="s">
        <v>380</v>
      </c>
      <c r="K53" s="35">
        <v>4</v>
      </c>
      <c r="L53" s="35">
        <v>28</v>
      </c>
      <c r="M53" s="35">
        <v>0</v>
      </c>
      <c r="N53" s="39">
        <v>43516</v>
      </c>
    </row>
    <row r="54" spans="1:14" s="3" customFormat="1" ht="12" x14ac:dyDescent="0.2">
      <c r="A54" s="3">
        <v>53</v>
      </c>
      <c r="B54" s="35">
        <v>2018</v>
      </c>
      <c r="C54" s="35">
        <v>2018</v>
      </c>
      <c r="D54" s="36" t="s">
        <v>135</v>
      </c>
      <c r="E54" s="36" t="s">
        <v>136</v>
      </c>
      <c r="F54" s="36" t="s">
        <v>22</v>
      </c>
      <c r="G54" s="36" t="s">
        <v>137</v>
      </c>
      <c r="H54" s="35">
        <v>2018</v>
      </c>
      <c r="I54" s="36" t="s">
        <v>379</v>
      </c>
      <c r="J54" s="36" t="s">
        <v>380</v>
      </c>
      <c r="K54" s="35">
        <v>4</v>
      </c>
      <c r="L54" s="35">
        <v>26</v>
      </c>
      <c r="M54" s="35">
        <v>0</v>
      </c>
      <c r="N54" s="39">
        <v>43516</v>
      </c>
    </row>
    <row r="55" spans="1:14" s="3" customFormat="1" ht="12" x14ac:dyDescent="0.2">
      <c r="A55" s="3">
        <v>54</v>
      </c>
      <c r="B55" s="35">
        <v>2018</v>
      </c>
      <c r="C55" s="35">
        <v>2017</v>
      </c>
      <c r="D55" s="36" t="s">
        <v>147</v>
      </c>
      <c r="E55" s="36" t="s">
        <v>148</v>
      </c>
      <c r="F55" s="36" t="s">
        <v>22</v>
      </c>
      <c r="G55" s="36" t="s">
        <v>149</v>
      </c>
      <c r="H55" s="35">
        <v>2018</v>
      </c>
      <c r="I55" s="36" t="s">
        <v>379</v>
      </c>
      <c r="J55" s="36" t="s">
        <v>380</v>
      </c>
      <c r="K55" s="35">
        <v>4</v>
      </c>
      <c r="L55" s="35">
        <v>21</v>
      </c>
      <c r="M55" s="35">
        <v>0</v>
      </c>
      <c r="N55" s="39">
        <v>43516</v>
      </c>
    </row>
    <row r="56" spans="1:14" s="3" customFormat="1" ht="12" x14ac:dyDescent="0.2">
      <c r="A56" s="3">
        <v>55</v>
      </c>
      <c r="B56" s="35">
        <v>2018</v>
      </c>
      <c r="C56" s="35">
        <v>2018</v>
      </c>
      <c r="D56" s="36" t="s">
        <v>167</v>
      </c>
      <c r="E56" s="36" t="s">
        <v>168</v>
      </c>
      <c r="F56" s="36" t="s">
        <v>22</v>
      </c>
      <c r="G56" s="36" t="s">
        <v>169</v>
      </c>
      <c r="H56" s="35">
        <v>2018</v>
      </c>
      <c r="I56" s="36" t="s">
        <v>379</v>
      </c>
      <c r="J56" s="36" t="s">
        <v>380</v>
      </c>
      <c r="K56" s="35">
        <v>4</v>
      </c>
      <c r="L56" s="35">
        <v>22</v>
      </c>
      <c r="M56" s="35">
        <v>0</v>
      </c>
      <c r="N56" s="39">
        <v>43516</v>
      </c>
    </row>
    <row r="57" spans="1:14" s="3" customFormat="1" ht="12" x14ac:dyDescent="0.2">
      <c r="A57" s="3">
        <v>56</v>
      </c>
      <c r="B57" s="35">
        <v>2018</v>
      </c>
      <c r="C57" s="35">
        <v>2018</v>
      </c>
      <c r="D57" s="36" t="s">
        <v>173</v>
      </c>
      <c r="E57" s="36" t="s">
        <v>174</v>
      </c>
      <c r="F57" s="36" t="s">
        <v>22</v>
      </c>
      <c r="G57" s="36" t="s">
        <v>175</v>
      </c>
      <c r="H57" s="35">
        <v>2018</v>
      </c>
      <c r="I57" s="36" t="s">
        <v>379</v>
      </c>
      <c r="J57" s="36" t="s">
        <v>380</v>
      </c>
      <c r="K57" s="35">
        <v>4</v>
      </c>
      <c r="L57" s="35">
        <v>29</v>
      </c>
      <c r="M57" s="35">
        <v>0</v>
      </c>
      <c r="N57" s="39">
        <v>43516</v>
      </c>
    </row>
    <row r="58" spans="1:14" s="3" customFormat="1" ht="12" x14ac:dyDescent="0.2">
      <c r="A58" s="3">
        <v>57</v>
      </c>
      <c r="B58" s="35">
        <v>2018</v>
      </c>
      <c r="C58" s="35">
        <v>2018</v>
      </c>
      <c r="D58" s="36" t="s">
        <v>182</v>
      </c>
      <c r="E58" s="36" t="s">
        <v>163</v>
      </c>
      <c r="F58" s="36" t="s">
        <v>22</v>
      </c>
      <c r="G58" s="36" t="s">
        <v>183</v>
      </c>
      <c r="H58" s="35">
        <v>2018</v>
      </c>
      <c r="I58" s="36" t="s">
        <v>379</v>
      </c>
      <c r="J58" s="36" t="s">
        <v>380</v>
      </c>
      <c r="K58" s="35">
        <v>4</v>
      </c>
      <c r="L58" s="35">
        <v>24</v>
      </c>
      <c r="M58" s="35">
        <v>0</v>
      </c>
      <c r="N58" s="39">
        <v>43516</v>
      </c>
    </row>
    <row r="59" spans="1:14" s="3" customFormat="1" ht="12" x14ac:dyDescent="0.2">
      <c r="A59" s="3">
        <v>58</v>
      </c>
      <c r="B59" s="35">
        <v>2018</v>
      </c>
      <c r="C59" s="35">
        <v>2018</v>
      </c>
      <c r="D59" s="36" t="s">
        <v>184</v>
      </c>
      <c r="E59" s="36" t="s">
        <v>49</v>
      </c>
      <c r="F59" s="36" t="s">
        <v>22</v>
      </c>
      <c r="G59" s="36" t="s">
        <v>185</v>
      </c>
      <c r="H59" s="35">
        <v>2018</v>
      </c>
      <c r="I59" s="36" t="s">
        <v>379</v>
      </c>
      <c r="J59" s="36" t="s">
        <v>380</v>
      </c>
      <c r="K59" s="35">
        <v>4</v>
      </c>
      <c r="L59" s="35">
        <v>27</v>
      </c>
      <c r="M59" s="35">
        <v>0</v>
      </c>
      <c r="N59" s="39">
        <v>43516</v>
      </c>
    </row>
    <row r="60" spans="1:14" s="3" customFormat="1" ht="12" x14ac:dyDescent="0.2">
      <c r="A60" s="3">
        <v>59</v>
      </c>
      <c r="B60" s="35">
        <v>2016</v>
      </c>
      <c r="C60" s="35">
        <v>2016</v>
      </c>
      <c r="D60" s="36" t="s">
        <v>424</v>
      </c>
      <c r="E60" s="36" t="s">
        <v>67</v>
      </c>
      <c r="F60" s="36" t="s">
        <v>16</v>
      </c>
      <c r="G60" s="36" t="s">
        <v>425</v>
      </c>
      <c r="H60" s="35">
        <v>2016</v>
      </c>
      <c r="I60" s="36" t="s">
        <v>379</v>
      </c>
      <c r="J60" s="36" t="s">
        <v>380</v>
      </c>
      <c r="K60" s="35">
        <v>4</v>
      </c>
      <c r="L60" s="35">
        <v>18</v>
      </c>
      <c r="M60" s="35">
        <v>0</v>
      </c>
      <c r="N60" s="39">
        <v>43643</v>
      </c>
    </row>
    <row r="61" spans="1:14" s="3" customFormat="1" ht="12" x14ac:dyDescent="0.2">
      <c r="A61" s="3">
        <v>60</v>
      </c>
      <c r="B61" s="35">
        <v>2018</v>
      </c>
      <c r="C61" s="35">
        <v>2018</v>
      </c>
      <c r="D61" s="36" t="s">
        <v>111</v>
      </c>
      <c r="E61" s="36" t="s">
        <v>112</v>
      </c>
      <c r="F61" s="36" t="s">
        <v>16</v>
      </c>
      <c r="G61" s="36" t="s">
        <v>113</v>
      </c>
      <c r="H61" s="35">
        <v>2018</v>
      </c>
      <c r="I61" s="36" t="s">
        <v>379</v>
      </c>
      <c r="J61" s="36" t="s">
        <v>380</v>
      </c>
      <c r="K61" s="35">
        <v>4</v>
      </c>
      <c r="L61" s="35">
        <v>24</v>
      </c>
      <c r="M61" s="35">
        <v>0</v>
      </c>
      <c r="N61" s="39">
        <v>43719</v>
      </c>
    </row>
    <row r="62" spans="1:14" s="3" customFormat="1" ht="12" x14ac:dyDescent="0.2">
      <c r="A62" s="3">
        <v>61</v>
      </c>
      <c r="B62" s="35">
        <v>2018</v>
      </c>
      <c r="C62" s="35">
        <v>2017</v>
      </c>
      <c r="D62" s="36" t="s">
        <v>130</v>
      </c>
      <c r="E62" s="36" t="s">
        <v>82</v>
      </c>
      <c r="F62" s="36" t="s">
        <v>16</v>
      </c>
      <c r="G62" s="36" t="s">
        <v>131</v>
      </c>
      <c r="H62" s="35">
        <v>2018</v>
      </c>
      <c r="I62" s="36" t="s">
        <v>379</v>
      </c>
      <c r="J62" s="36" t="s">
        <v>380</v>
      </c>
      <c r="K62" s="35">
        <v>4</v>
      </c>
      <c r="L62" s="35">
        <v>23</v>
      </c>
      <c r="M62" s="35">
        <v>0</v>
      </c>
      <c r="N62" s="39">
        <v>43719</v>
      </c>
    </row>
    <row r="63" spans="1:14" s="3" customFormat="1" ht="12" x14ac:dyDescent="0.2">
      <c r="A63" s="3">
        <v>62</v>
      </c>
      <c r="B63" s="35">
        <v>2018</v>
      </c>
      <c r="C63" s="35">
        <v>2015</v>
      </c>
      <c r="D63" s="36" t="s">
        <v>421</v>
      </c>
      <c r="E63" s="36" t="s">
        <v>422</v>
      </c>
      <c r="F63" s="36" t="s">
        <v>22</v>
      </c>
      <c r="G63" s="36" t="s">
        <v>423</v>
      </c>
      <c r="H63" s="35">
        <v>2018</v>
      </c>
      <c r="I63" s="36" t="s">
        <v>379</v>
      </c>
      <c r="J63" s="36" t="s">
        <v>380</v>
      </c>
      <c r="K63" s="35">
        <v>4</v>
      </c>
      <c r="L63" s="35">
        <v>25</v>
      </c>
      <c r="M63" s="35">
        <v>0</v>
      </c>
      <c r="N63" s="39">
        <v>43719</v>
      </c>
    </row>
    <row r="64" spans="1:14" s="3" customFormat="1" ht="12" x14ac:dyDescent="0.2">
      <c r="A64" s="3">
        <v>63</v>
      </c>
      <c r="B64" s="35">
        <v>2018</v>
      </c>
      <c r="C64" s="35">
        <v>2018</v>
      </c>
      <c r="D64" s="36" t="s">
        <v>179</v>
      </c>
      <c r="E64" s="36" t="s">
        <v>180</v>
      </c>
      <c r="F64" s="36" t="s">
        <v>22</v>
      </c>
      <c r="G64" s="36" t="s">
        <v>181</v>
      </c>
      <c r="H64" s="35">
        <v>2018</v>
      </c>
      <c r="I64" s="36" t="s">
        <v>379</v>
      </c>
      <c r="J64" s="36" t="s">
        <v>380</v>
      </c>
      <c r="K64" s="35">
        <v>4</v>
      </c>
      <c r="L64" s="35">
        <v>30</v>
      </c>
      <c r="M64" s="35">
        <v>0</v>
      </c>
      <c r="N64" s="39">
        <v>43719</v>
      </c>
    </row>
    <row r="65" spans="1:14" s="3" customFormat="1" ht="12" x14ac:dyDescent="0.2">
      <c r="A65" s="3">
        <v>64</v>
      </c>
      <c r="B65" s="35">
        <v>2018</v>
      </c>
      <c r="C65" s="35">
        <v>2018</v>
      </c>
      <c r="D65" s="36" t="s">
        <v>176</v>
      </c>
      <c r="E65" s="36" t="s">
        <v>177</v>
      </c>
      <c r="F65" s="36" t="s">
        <v>16</v>
      </c>
      <c r="G65" s="36" t="s">
        <v>178</v>
      </c>
      <c r="H65" s="35">
        <v>2018</v>
      </c>
      <c r="I65" s="36" t="s">
        <v>379</v>
      </c>
      <c r="J65" s="36" t="s">
        <v>380</v>
      </c>
      <c r="K65" s="35">
        <v>4</v>
      </c>
      <c r="L65" s="35">
        <v>19</v>
      </c>
      <c r="M65" s="35">
        <v>0</v>
      </c>
      <c r="N65" s="39">
        <v>43815</v>
      </c>
    </row>
    <row r="66" spans="1:14" s="3" customFormat="1" ht="12" x14ac:dyDescent="0.2">
      <c r="A66" s="3">
        <v>65</v>
      </c>
      <c r="B66" s="35">
        <v>2019</v>
      </c>
      <c r="C66" s="35">
        <v>2019</v>
      </c>
      <c r="D66" s="36" t="s">
        <v>20</v>
      </c>
      <c r="E66" s="36" t="s">
        <v>21</v>
      </c>
      <c r="F66" s="36" t="s">
        <v>22</v>
      </c>
      <c r="G66" s="36" t="s">
        <v>23</v>
      </c>
      <c r="H66" s="35">
        <v>2019</v>
      </c>
      <c r="I66" s="36" t="s">
        <v>379</v>
      </c>
      <c r="J66" s="36" t="s">
        <v>380</v>
      </c>
      <c r="K66" s="35">
        <v>4</v>
      </c>
      <c r="L66" s="35">
        <v>18</v>
      </c>
      <c r="M66" s="35">
        <v>0</v>
      </c>
      <c r="N66" s="39">
        <v>43875</v>
      </c>
    </row>
    <row r="67" spans="1:14" s="3" customFormat="1" ht="12" x14ac:dyDescent="0.2">
      <c r="A67" s="3">
        <v>66</v>
      </c>
      <c r="B67" s="35">
        <v>2019</v>
      </c>
      <c r="C67" s="35">
        <v>2019</v>
      </c>
      <c r="D67" s="36" t="s">
        <v>24</v>
      </c>
      <c r="E67" s="36" t="s">
        <v>25</v>
      </c>
      <c r="F67" s="36" t="s">
        <v>22</v>
      </c>
      <c r="G67" s="36" t="s">
        <v>26</v>
      </c>
      <c r="H67" s="35">
        <v>2019</v>
      </c>
      <c r="I67" s="36" t="s">
        <v>379</v>
      </c>
      <c r="J67" s="36" t="s">
        <v>380</v>
      </c>
      <c r="K67" s="35">
        <v>4</v>
      </c>
      <c r="L67" s="35">
        <v>26</v>
      </c>
      <c r="M67" s="35">
        <v>0</v>
      </c>
      <c r="N67" s="39">
        <v>43875</v>
      </c>
    </row>
    <row r="68" spans="1:14" s="3" customFormat="1" ht="12" x14ac:dyDescent="0.2">
      <c r="A68" s="3">
        <v>67</v>
      </c>
      <c r="B68" s="35">
        <v>2019</v>
      </c>
      <c r="C68" s="35">
        <v>2019</v>
      </c>
      <c r="D68" s="36" t="s">
        <v>404</v>
      </c>
      <c r="E68" s="36" t="s">
        <v>405</v>
      </c>
      <c r="F68" s="36" t="s">
        <v>22</v>
      </c>
      <c r="G68" s="36" t="s">
        <v>406</v>
      </c>
      <c r="H68" s="35">
        <v>2019</v>
      </c>
      <c r="I68" s="36" t="s">
        <v>379</v>
      </c>
      <c r="J68" s="36" t="s">
        <v>380</v>
      </c>
      <c r="K68" s="35">
        <v>4</v>
      </c>
      <c r="L68" s="35">
        <v>20</v>
      </c>
      <c r="M68" s="35">
        <v>0</v>
      </c>
      <c r="N68" s="39">
        <v>43875</v>
      </c>
    </row>
    <row r="69" spans="1:14" s="3" customFormat="1" ht="12" x14ac:dyDescent="0.2">
      <c r="A69" s="3">
        <v>68</v>
      </c>
      <c r="B69" s="35">
        <v>2019</v>
      </c>
      <c r="C69" s="35">
        <v>2019</v>
      </c>
      <c r="D69" s="36" t="s">
        <v>547</v>
      </c>
      <c r="E69" s="36" t="s">
        <v>67</v>
      </c>
      <c r="F69" s="36" t="s">
        <v>16</v>
      </c>
      <c r="G69" s="36" t="s">
        <v>548</v>
      </c>
      <c r="H69" s="35">
        <v>2019</v>
      </c>
      <c r="I69" s="36" t="s">
        <v>379</v>
      </c>
      <c r="J69" s="36" t="s">
        <v>380</v>
      </c>
      <c r="K69" s="35">
        <v>4</v>
      </c>
      <c r="L69" s="35">
        <v>27</v>
      </c>
      <c r="M69" s="35">
        <v>0</v>
      </c>
      <c r="N69" s="39">
        <v>43875</v>
      </c>
    </row>
    <row r="70" spans="1:14" s="3" customFormat="1" ht="12" x14ac:dyDescent="0.2">
      <c r="A70" s="3">
        <v>69</v>
      </c>
      <c r="B70" s="35">
        <v>2019</v>
      </c>
      <c r="C70" s="35">
        <v>2019</v>
      </c>
      <c r="D70" s="36" t="s">
        <v>407</v>
      </c>
      <c r="E70" s="36" t="s">
        <v>34</v>
      </c>
      <c r="F70" s="36" t="s">
        <v>22</v>
      </c>
      <c r="G70" s="36" t="s">
        <v>408</v>
      </c>
      <c r="H70" s="35">
        <v>2019</v>
      </c>
      <c r="I70" s="36" t="s">
        <v>379</v>
      </c>
      <c r="J70" s="36" t="s">
        <v>380</v>
      </c>
      <c r="K70" s="35">
        <v>4</v>
      </c>
      <c r="L70" s="35">
        <v>23</v>
      </c>
      <c r="M70" s="35">
        <v>0</v>
      </c>
      <c r="N70" s="39">
        <v>43875</v>
      </c>
    </row>
    <row r="71" spans="1:14" s="3" customFormat="1" ht="12" x14ac:dyDescent="0.2">
      <c r="A71" s="3">
        <v>70</v>
      </c>
      <c r="B71" s="35">
        <v>2019</v>
      </c>
      <c r="C71" s="35">
        <v>2019</v>
      </c>
      <c r="D71" s="36" t="s">
        <v>33</v>
      </c>
      <c r="E71" s="36" t="s">
        <v>34</v>
      </c>
      <c r="F71" s="36" t="s">
        <v>22</v>
      </c>
      <c r="G71" s="36" t="s">
        <v>35</v>
      </c>
      <c r="H71" s="35">
        <v>2019</v>
      </c>
      <c r="I71" s="36" t="s">
        <v>379</v>
      </c>
      <c r="J71" s="36" t="s">
        <v>380</v>
      </c>
      <c r="K71" s="35">
        <v>4</v>
      </c>
      <c r="L71" s="35">
        <v>20</v>
      </c>
      <c r="M71" s="35">
        <v>0</v>
      </c>
      <c r="N71" s="39">
        <v>43875</v>
      </c>
    </row>
    <row r="72" spans="1:14" s="3" customFormat="1" ht="12" x14ac:dyDescent="0.2">
      <c r="A72" s="3">
        <v>71</v>
      </c>
      <c r="B72" s="35">
        <v>2019</v>
      </c>
      <c r="C72" s="35">
        <v>2019</v>
      </c>
      <c r="D72" s="36" t="s">
        <v>409</v>
      </c>
      <c r="E72" s="36" t="s">
        <v>410</v>
      </c>
      <c r="F72" s="36" t="s">
        <v>22</v>
      </c>
      <c r="G72" s="36" t="s">
        <v>411</v>
      </c>
      <c r="H72" s="35">
        <v>2019</v>
      </c>
      <c r="I72" s="36" t="s">
        <v>379</v>
      </c>
      <c r="J72" s="36" t="s">
        <v>380</v>
      </c>
      <c r="K72" s="35">
        <v>4</v>
      </c>
      <c r="L72" s="35">
        <v>26</v>
      </c>
      <c r="M72" s="35">
        <v>0</v>
      </c>
      <c r="N72" s="39">
        <v>43875</v>
      </c>
    </row>
    <row r="73" spans="1:14" s="3" customFormat="1" ht="12" x14ac:dyDescent="0.2">
      <c r="A73" s="3">
        <v>72</v>
      </c>
      <c r="B73" s="35">
        <v>2019</v>
      </c>
      <c r="C73" s="35">
        <v>2019</v>
      </c>
      <c r="D73" s="36" t="s">
        <v>39</v>
      </c>
      <c r="E73" s="36" t="s">
        <v>40</v>
      </c>
      <c r="F73" s="36" t="s">
        <v>22</v>
      </c>
      <c r="G73" s="36" t="s">
        <v>41</v>
      </c>
      <c r="H73" s="35">
        <v>2019</v>
      </c>
      <c r="I73" s="36" t="s">
        <v>379</v>
      </c>
      <c r="J73" s="36" t="s">
        <v>380</v>
      </c>
      <c r="K73" s="35">
        <v>4</v>
      </c>
      <c r="L73" s="35">
        <v>20</v>
      </c>
      <c r="M73" s="35">
        <v>0</v>
      </c>
      <c r="N73" s="39">
        <v>43875</v>
      </c>
    </row>
    <row r="74" spans="1:14" s="3" customFormat="1" ht="12" x14ac:dyDescent="0.2">
      <c r="A74" s="3">
        <v>73</v>
      </c>
      <c r="B74" s="35">
        <v>2019</v>
      </c>
      <c r="C74" s="35">
        <v>2019</v>
      </c>
      <c r="D74" s="36" t="s">
        <v>42</v>
      </c>
      <c r="E74" s="36" t="s">
        <v>43</v>
      </c>
      <c r="F74" s="36" t="s">
        <v>22</v>
      </c>
      <c r="G74" s="36" t="s">
        <v>44</v>
      </c>
      <c r="H74" s="35">
        <v>2019</v>
      </c>
      <c r="I74" s="36" t="s">
        <v>379</v>
      </c>
      <c r="J74" s="36" t="s">
        <v>380</v>
      </c>
      <c r="K74" s="35">
        <v>4</v>
      </c>
      <c r="L74" s="35">
        <v>23</v>
      </c>
      <c r="M74" s="35">
        <v>0</v>
      </c>
      <c r="N74" s="39">
        <v>43875</v>
      </c>
    </row>
    <row r="75" spans="1:14" s="3" customFormat="1" ht="12" x14ac:dyDescent="0.2">
      <c r="A75" s="3">
        <v>74</v>
      </c>
      <c r="B75" s="35">
        <v>2019</v>
      </c>
      <c r="C75" s="35">
        <v>2019</v>
      </c>
      <c r="D75" s="36" t="s">
        <v>412</v>
      </c>
      <c r="E75" s="36" t="s">
        <v>266</v>
      </c>
      <c r="F75" s="36" t="s">
        <v>16</v>
      </c>
      <c r="G75" s="36" t="s">
        <v>413</v>
      </c>
      <c r="H75" s="35">
        <v>2019</v>
      </c>
      <c r="I75" s="36" t="s">
        <v>379</v>
      </c>
      <c r="J75" s="36" t="s">
        <v>380</v>
      </c>
      <c r="K75" s="35">
        <v>4</v>
      </c>
      <c r="L75" s="35">
        <v>23</v>
      </c>
      <c r="M75" s="35">
        <v>0</v>
      </c>
      <c r="N75" s="39">
        <v>43875</v>
      </c>
    </row>
    <row r="76" spans="1:14" s="3" customFormat="1" ht="12" x14ac:dyDescent="0.2">
      <c r="A76" s="3">
        <v>75</v>
      </c>
      <c r="B76" s="35">
        <v>2019</v>
      </c>
      <c r="C76" s="35">
        <v>2019</v>
      </c>
      <c r="D76" s="36" t="s">
        <v>48</v>
      </c>
      <c r="E76" s="36" t="s">
        <v>49</v>
      </c>
      <c r="F76" s="36" t="s">
        <v>22</v>
      </c>
      <c r="G76" s="36" t="s">
        <v>50</v>
      </c>
      <c r="H76" s="35">
        <v>2019</v>
      </c>
      <c r="I76" s="36" t="s">
        <v>379</v>
      </c>
      <c r="J76" s="36" t="s">
        <v>380</v>
      </c>
      <c r="K76" s="35">
        <v>4</v>
      </c>
      <c r="L76" s="35">
        <v>25</v>
      </c>
      <c r="M76" s="35">
        <v>0</v>
      </c>
      <c r="N76" s="39">
        <v>43875</v>
      </c>
    </row>
    <row r="77" spans="1:14" s="3" customFormat="1" ht="12" x14ac:dyDescent="0.2">
      <c r="A77" s="3">
        <v>76</v>
      </c>
      <c r="B77" s="35">
        <v>2019</v>
      </c>
      <c r="C77" s="35">
        <v>2019</v>
      </c>
      <c r="D77" s="36" t="s">
        <v>51</v>
      </c>
      <c r="E77" s="36" t="s">
        <v>52</v>
      </c>
      <c r="F77" s="36" t="s">
        <v>22</v>
      </c>
      <c r="G77" s="36" t="s">
        <v>53</v>
      </c>
      <c r="H77" s="35">
        <v>2019</v>
      </c>
      <c r="I77" s="36" t="s">
        <v>379</v>
      </c>
      <c r="J77" s="36" t="s">
        <v>380</v>
      </c>
      <c r="K77" s="35">
        <v>4</v>
      </c>
      <c r="L77" s="35">
        <v>28</v>
      </c>
      <c r="M77" s="35">
        <v>0</v>
      </c>
      <c r="N77" s="39">
        <v>43875</v>
      </c>
    </row>
    <row r="78" spans="1:14" s="3" customFormat="1" ht="12" x14ac:dyDescent="0.2">
      <c r="A78" s="3">
        <v>77</v>
      </c>
      <c r="B78" s="35">
        <v>2019</v>
      </c>
      <c r="C78" s="35">
        <v>2019</v>
      </c>
      <c r="D78" s="36" t="s">
        <v>54</v>
      </c>
      <c r="E78" s="36" t="s">
        <v>40</v>
      </c>
      <c r="F78" s="36" t="s">
        <v>22</v>
      </c>
      <c r="G78" s="36" t="s">
        <v>55</v>
      </c>
      <c r="H78" s="35">
        <v>2019</v>
      </c>
      <c r="I78" s="36" t="s">
        <v>379</v>
      </c>
      <c r="J78" s="36" t="s">
        <v>380</v>
      </c>
      <c r="K78" s="35">
        <v>4</v>
      </c>
      <c r="L78" s="35">
        <v>20</v>
      </c>
      <c r="M78" s="35">
        <v>0</v>
      </c>
      <c r="N78" s="39">
        <v>43875</v>
      </c>
    </row>
    <row r="79" spans="1:14" s="3" customFormat="1" ht="12" x14ac:dyDescent="0.2">
      <c r="A79" s="3">
        <v>78</v>
      </c>
      <c r="B79" s="35">
        <v>2019</v>
      </c>
      <c r="C79" s="35">
        <v>2018</v>
      </c>
      <c r="D79" s="36" t="s">
        <v>56</v>
      </c>
      <c r="E79" s="36" t="s">
        <v>57</v>
      </c>
      <c r="F79" s="36" t="s">
        <v>16</v>
      </c>
      <c r="G79" s="36" t="s">
        <v>58</v>
      </c>
      <c r="H79" s="35">
        <v>2019</v>
      </c>
      <c r="I79" s="36" t="s">
        <v>379</v>
      </c>
      <c r="J79" s="36" t="s">
        <v>380</v>
      </c>
      <c r="K79" s="35">
        <v>4</v>
      </c>
      <c r="L79" s="35">
        <v>20</v>
      </c>
      <c r="M79" s="35">
        <v>0</v>
      </c>
      <c r="N79" s="39">
        <v>43875</v>
      </c>
    </row>
    <row r="80" spans="1:14" s="3" customFormat="1" ht="12" x14ac:dyDescent="0.2">
      <c r="A80" s="3">
        <v>79</v>
      </c>
      <c r="B80" s="35">
        <v>2019</v>
      </c>
      <c r="C80" s="35">
        <v>2019</v>
      </c>
      <c r="D80" s="36" t="s">
        <v>59</v>
      </c>
      <c r="E80" s="36" t="s">
        <v>31</v>
      </c>
      <c r="F80" s="36" t="s">
        <v>22</v>
      </c>
      <c r="G80" s="36" t="s">
        <v>60</v>
      </c>
      <c r="H80" s="35">
        <v>2019</v>
      </c>
      <c r="I80" s="36" t="s">
        <v>379</v>
      </c>
      <c r="J80" s="36" t="s">
        <v>380</v>
      </c>
      <c r="K80" s="35">
        <v>4</v>
      </c>
      <c r="L80" s="35">
        <v>25</v>
      </c>
      <c r="M80" s="35">
        <v>0</v>
      </c>
      <c r="N80" s="39">
        <v>43875</v>
      </c>
    </row>
    <row r="81" spans="1:14" s="3" customFormat="1" ht="12" x14ac:dyDescent="0.2">
      <c r="A81" s="3">
        <v>80</v>
      </c>
      <c r="B81" s="35">
        <v>2019</v>
      </c>
      <c r="C81" s="35">
        <v>2019</v>
      </c>
      <c r="D81" s="36" t="s">
        <v>414</v>
      </c>
      <c r="E81" s="36" t="s">
        <v>90</v>
      </c>
      <c r="F81" s="36" t="s">
        <v>22</v>
      </c>
      <c r="G81" s="36" t="s">
        <v>415</v>
      </c>
      <c r="H81" s="35">
        <v>2019</v>
      </c>
      <c r="I81" s="36" t="s">
        <v>379</v>
      </c>
      <c r="J81" s="36" t="s">
        <v>380</v>
      </c>
      <c r="K81" s="35">
        <v>4</v>
      </c>
      <c r="L81" s="35">
        <v>25</v>
      </c>
      <c r="M81" s="35">
        <v>0</v>
      </c>
      <c r="N81" s="39">
        <v>43875</v>
      </c>
    </row>
    <row r="82" spans="1:14" s="3" customFormat="1" ht="12" x14ac:dyDescent="0.2">
      <c r="A82" s="3">
        <v>81</v>
      </c>
      <c r="B82" s="35">
        <v>2019</v>
      </c>
      <c r="C82" s="35">
        <v>2019</v>
      </c>
      <c r="D82" s="36" t="s">
        <v>61</v>
      </c>
      <c r="E82" s="36" t="s">
        <v>52</v>
      </c>
      <c r="F82" s="36" t="s">
        <v>22</v>
      </c>
      <c r="G82" s="36" t="s">
        <v>62</v>
      </c>
      <c r="H82" s="35">
        <v>2019</v>
      </c>
      <c r="I82" s="36" t="s">
        <v>379</v>
      </c>
      <c r="J82" s="36" t="s">
        <v>380</v>
      </c>
      <c r="K82" s="35">
        <v>4</v>
      </c>
      <c r="L82" s="35">
        <v>26</v>
      </c>
      <c r="M82" s="35">
        <v>0</v>
      </c>
      <c r="N82" s="39">
        <v>43875</v>
      </c>
    </row>
    <row r="83" spans="1:14" s="3" customFormat="1" ht="12" x14ac:dyDescent="0.2">
      <c r="A83" s="3">
        <v>82</v>
      </c>
      <c r="B83" s="35">
        <v>2019</v>
      </c>
      <c r="C83" s="35">
        <v>2018</v>
      </c>
      <c r="D83" s="36" t="s">
        <v>63</v>
      </c>
      <c r="E83" s="36" t="s">
        <v>64</v>
      </c>
      <c r="F83" s="36" t="s">
        <v>16</v>
      </c>
      <c r="G83" s="36" t="s">
        <v>65</v>
      </c>
      <c r="H83" s="35">
        <v>2019</v>
      </c>
      <c r="I83" s="36" t="s">
        <v>379</v>
      </c>
      <c r="J83" s="36" t="s">
        <v>380</v>
      </c>
      <c r="K83" s="35">
        <v>4</v>
      </c>
      <c r="L83" s="35">
        <v>18</v>
      </c>
      <c r="M83" s="35">
        <v>0</v>
      </c>
      <c r="N83" s="39">
        <v>43875</v>
      </c>
    </row>
    <row r="84" spans="1:14" s="3" customFormat="1" ht="12" x14ac:dyDescent="0.2">
      <c r="A84" s="3">
        <v>83</v>
      </c>
      <c r="B84" s="35">
        <v>2019</v>
      </c>
      <c r="C84" s="35">
        <v>2019</v>
      </c>
      <c r="D84" s="36" t="s">
        <v>416</v>
      </c>
      <c r="E84" s="36" t="s">
        <v>40</v>
      </c>
      <c r="F84" s="36" t="s">
        <v>22</v>
      </c>
      <c r="G84" s="36" t="s">
        <v>417</v>
      </c>
      <c r="H84" s="35">
        <v>2019</v>
      </c>
      <c r="I84" s="36" t="s">
        <v>379</v>
      </c>
      <c r="J84" s="36" t="s">
        <v>380</v>
      </c>
      <c r="K84" s="35">
        <v>4</v>
      </c>
      <c r="L84" s="35">
        <v>19</v>
      </c>
      <c r="M84" s="35">
        <v>0</v>
      </c>
      <c r="N84" s="39">
        <v>43875</v>
      </c>
    </row>
    <row r="85" spans="1:14" s="3" customFormat="1" ht="12" x14ac:dyDescent="0.2">
      <c r="A85" s="3">
        <v>84</v>
      </c>
      <c r="B85" s="35">
        <v>2019</v>
      </c>
      <c r="C85" s="35">
        <v>2018</v>
      </c>
      <c r="D85" s="36" t="s">
        <v>66</v>
      </c>
      <c r="E85" s="36" t="s">
        <v>67</v>
      </c>
      <c r="F85" s="36" t="s">
        <v>16</v>
      </c>
      <c r="G85" s="36" t="s">
        <v>68</v>
      </c>
      <c r="H85" s="35">
        <v>2019</v>
      </c>
      <c r="I85" s="36" t="s">
        <v>379</v>
      </c>
      <c r="J85" s="36" t="s">
        <v>380</v>
      </c>
      <c r="K85" s="35">
        <v>4</v>
      </c>
      <c r="L85" s="35">
        <v>27</v>
      </c>
      <c r="M85" s="35">
        <v>0</v>
      </c>
      <c r="N85" s="39">
        <v>43875</v>
      </c>
    </row>
    <row r="86" spans="1:14" s="3" customFormat="1" ht="12" x14ac:dyDescent="0.2">
      <c r="A86" s="3">
        <v>85</v>
      </c>
      <c r="B86" s="35">
        <v>2019</v>
      </c>
      <c r="C86" s="35">
        <v>2019</v>
      </c>
      <c r="D86" s="36" t="s">
        <v>69</v>
      </c>
      <c r="E86" s="36" t="s">
        <v>70</v>
      </c>
      <c r="F86" s="36" t="s">
        <v>22</v>
      </c>
      <c r="G86" s="36" t="s">
        <v>71</v>
      </c>
      <c r="H86" s="35">
        <v>2019</v>
      </c>
      <c r="I86" s="36" t="s">
        <v>379</v>
      </c>
      <c r="J86" s="36" t="s">
        <v>380</v>
      </c>
      <c r="K86" s="35">
        <v>4</v>
      </c>
      <c r="L86" s="35">
        <v>25</v>
      </c>
      <c r="M86" s="35">
        <v>0</v>
      </c>
      <c r="N86" s="39">
        <v>43875</v>
      </c>
    </row>
    <row r="87" spans="1:14" s="3" customFormat="1" ht="12" x14ac:dyDescent="0.2">
      <c r="A87" s="3">
        <v>86</v>
      </c>
      <c r="B87" s="35">
        <v>2019</v>
      </c>
      <c r="C87" s="35">
        <v>2019</v>
      </c>
      <c r="D87" s="36" t="s">
        <v>72</v>
      </c>
      <c r="E87" s="36" t="s">
        <v>73</v>
      </c>
      <c r="F87" s="36" t="s">
        <v>22</v>
      </c>
      <c r="G87" s="36" t="s">
        <v>74</v>
      </c>
      <c r="H87" s="35">
        <v>2019</v>
      </c>
      <c r="I87" s="36" t="s">
        <v>379</v>
      </c>
      <c r="J87" s="36" t="s">
        <v>380</v>
      </c>
      <c r="K87" s="35">
        <v>4</v>
      </c>
      <c r="L87" s="35">
        <v>27</v>
      </c>
      <c r="M87" s="35">
        <v>0</v>
      </c>
      <c r="N87" s="39">
        <v>43875</v>
      </c>
    </row>
    <row r="88" spans="1:14" s="3" customFormat="1" ht="12" x14ac:dyDescent="0.2">
      <c r="A88" s="3">
        <v>87</v>
      </c>
      <c r="B88" s="35">
        <v>2019</v>
      </c>
      <c r="C88" s="35">
        <v>2019</v>
      </c>
      <c r="D88" s="36" t="s">
        <v>78</v>
      </c>
      <c r="E88" s="36" t="s">
        <v>79</v>
      </c>
      <c r="F88" s="36" t="s">
        <v>22</v>
      </c>
      <c r="G88" s="36" t="s">
        <v>80</v>
      </c>
      <c r="H88" s="35">
        <v>2019</v>
      </c>
      <c r="I88" s="36" t="s">
        <v>379</v>
      </c>
      <c r="J88" s="36" t="s">
        <v>380</v>
      </c>
      <c r="K88" s="35">
        <v>4</v>
      </c>
      <c r="L88" s="35">
        <v>23</v>
      </c>
      <c r="M88" s="35">
        <v>0</v>
      </c>
      <c r="N88" s="39">
        <v>43875</v>
      </c>
    </row>
    <row r="89" spans="1:14" s="3" customFormat="1" ht="12" x14ac:dyDescent="0.2">
      <c r="A89" s="3">
        <v>88</v>
      </c>
      <c r="B89" s="35">
        <v>2019</v>
      </c>
      <c r="C89" s="35">
        <v>2019</v>
      </c>
      <c r="D89" s="36" t="s">
        <v>86</v>
      </c>
      <c r="E89" s="36" t="s">
        <v>87</v>
      </c>
      <c r="F89" s="36" t="s">
        <v>22</v>
      </c>
      <c r="G89" s="36" t="s">
        <v>88</v>
      </c>
      <c r="H89" s="35">
        <v>2019</v>
      </c>
      <c r="I89" s="36" t="s">
        <v>379</v>
      </c>
      <c r="J89" s="36" t="s">
        <v>380</v>
      </c>
      <c r="K89" s="35">
        <v>4</v>
      </c>
      <c r="L89" s="35">
        <v>23</v>
      </c>
      <c r="M89" s="35">
        <v>0</v>
      </c>
      <c r="N89" s="39">
        <v>43875</v>
      </c>
    </row>
    <row r="90" spans="1:14" s="3" customFormat="1" ht="12" x14ac:dyDescent="0.2">
      <c r="A90" s="3">
        <v>89</v>
      </c>
      <c r="B90" s="35">
        <v>2019</v>
      </c>
      <c r="C90" s="35">
        <v>2018</v>
      </c>
      <c r="D90" s="36" t="s">
        <v>27</v>
      </c>
      <c r="E90" s="36" t="s">
        <v>28</v>
      </c>
      <c r="F90" s="36" t="s">
        <v>22</v>
      </c>
      <c r="G90" s="36" t="s">
        <v>29</v>
      </c>
      <c r="H90" s="35">
        <v>2019</v>
      </c>
      <c r="I90" s="36" t="s">
        <v>379</v>
      </c>
      <c r="J90" s="36" t="s">
        <v>380</v>
      </c>
      <c r="K90" s="35">
        <v>4</v>
      </c>
      <c r="L90" s="35">
        <v>30</v>
      </c>
      <c r="M90" s="35">
        <v>0</v>
      </c>
      <c r="N90" s="39">
        <v>43881</v>
      </c>
    </row>
    <row r="91" spans="1:14" s="3" customFormat="1" ht="12" x14ac:dyDescent="0.2">
      <c r="A91" s="3">
        <v>90</v>
      </c>
      <c r="B91" s="35">
        <v>2019</v>
      </c>
      <c r="C91" s="35">
        <v>2018</v>
      </c>
      <c r="D91" s="36" t="s">
        <v>45</v>
      </c>
      <c r="E91" s="36" t="s">
        <v>46</v>
      </c>
      <c r="F91" s="36" t="s">
        <v>16</v>
      </c>
      <c r="G91" s="36" t="s">
        <v>47</v>
      </c>
      <c r="H91" s="35">
        <v>2019</v>
      </c>
      <c r="I91" s="36" t="s">
        <v>379</v>
      </c>
      <c r="J91" s="36" t="s">
        <v>380</v>
      </c>
      <c r="K91" s="35">
        <v>4</v>
      </c>
      <c r="L91" s="35">
        <v>26</v>
      </c>
      <c r="M91" s="35">
        <v>0</v>
      </c>
      <c r="N91" s="39">
        <v>43881</v>
      </c>
    </row>
    <row r="92" spans="1:14" s="3" customFormat="1" ht="12" x14ac:dyDescent="0.2">
      <c r="A92" s="3">
        <v>91</v>
      </c>
      <c r="B92" s="35">
        <v>2019</v>
      </c>
      <c r="C92" s="35">
        <v>2019</v>
      </c>
      <c r="D92" s="36" t="s">
        <v>418</v>
      </c>
      <c r="E92" s="36" t="s">
        <v>419</v>
      </c>
      <c r="F92" s="36" t="s">
        <v>16</v>
      </c>
      <c r="G92" s="36" t="s">
        <v>420</v>
      </c>
      <c r="H92" s="35">
        <v>2019</v>
      </c>
      <c r="I92" s="36" t="s">
        <v>379</v>
      </c>
      <c r="J92" s="36" t="s">
        <v>380</v>
      </c>
      <c r="K92" s="35">
        <v>4</v>
      </c>
      <c r="L92" s="35">
        <v>25</v>
      </c>
      <c r="M92" s="35">
        <v>0</v>
      </c>
      <c r="N92" s="39">
        <v>43881</v>
      </c>
    </row>
    <row r="93" spans="1:14" s="3" customFormat="1" ht="12" x14ac:dyDescent="0.2">
      <c r="A93" s="3">
        <v>92</v>
      </c>
      <c r="B93" s="35">
        <v>2019</v>
      </c>
      <c r="C93" s="35">
        <v>2018</v>
      </c>
      <c r="D93" s="36" t="s">
        <v>89</v>
      </c>
      <c r="E93" s="36" t="s">
        <v>90</v>
      </c>
      <c r="F93" s="36" t="s">
        <v>22</v>
      </c>
      <c r="G93" s="36" t="s">
        <v>91</v>
      </c>
      <c r="H93" s="35">
        <v>2019</v>
      </c>
      <c r="I93" s="36" t="s">
        <v>379</v>
      </c>
      <c r="J93" s="36" t="s">
        <v>380</v>
      </c>
      <c r="K93" s="35">
        <v>4</v>
      </c>
      <c r="L93" s="35">
        <v>26</v>
      </c>
      <c r="M93" s="35">
        <v>0</v>
      </c>
      <c r="N93" s="39">
        <v>43881</v>
      </c>
    </row>
    <row r="94" spans="1:14" s="3" customFormat="1" ht="12" x14ac:dyDescent="0.2">
      <c r="A94" s="3">
        <v>93</v>
      </c>
      <c r="B94" s="35">
        <v>2019</v>
      </c>
      <c r="C94" s="35">
        <v>2019</v>
      </c>
      <c r="D94" s="36" t="s">
        <v>36</v>
      </c>
      <c r="E94" s="36" t="s">
        <v>37</v>
      </c>
      <c r="F94" s="36" t="s">
        <v>22</v>
      </c>
      <c r="G94" s="36" t="s">
        <v>38</v>
      </c>
      <c r="H94" s="35">
        <v>2019</v>
      </c>
      <c r="I94" s="36" t="s">
        <v>379</v>
      </c>
      <c r="J94" s="36" t="s">
        <v>380</v>
      </c>
      <c r="K94" s="35">
        <v>4</v>
      </c>
      <c r="L94" s="35">
        <v>26</v>
      </c>
      <c r="M94" s="35">
        <v>0</v>
      </c>
      <c r="N94" s="39">
        <v>44007</v>
      </c>
    </row>
    <row r="95" spans="1:14" s="3" customFormat="1" ht="12" x14ac:dyDescent="0.2">
      <c r="A95" s="3">
        <v>94</v>
      </c>
      <c r="B95" s="35">
        <v>2019</v>
      </c>
      <c r="C95" s="35">
        <v>2019</v>
      </c>
      <c r="D95" s="36" t="s">
        <v>84</v>
      </c>
      <c r="E95" s="36" t="s">
        <v>31</v>
      </c>
      <c r="F95" s="36" t="s">
        <v>22</v>
      </c>
      <c r="G95" s="36" t="s">
        <v>85</v>
      </c>
      <c r="H95" s="35">
        <v>2019</v>
      </c>
      <c r="I95" s="36" t="s">
        <v>379</v>
      </c>
      <c r="J95" s="36" t="s">
        <v>380</v>
      </c>
      <c r="K95" s="35">
        <v>4</v>
      </c>
      <c r="L95" s="35">
        <v>24</v>
      </c>
      <c r="M95" s="35">
        <v>0</v>
      </c>
      <c r="N95" s="39">
        <v>44007</v>
      </c>
    </row>
    <row r="96" spans="1:14" s="3" customFormat="1" ht="12" x14ac:dyDescent="0.2">
      <c r="A96" s="3">
        <v>95</v>
      </c>
      <c r="B96" s="35">
        <v>2019</v>
      </c>
      <c r="C96" s="35">
        <v>2019</v>
      </c>
      <c r="D96" s="36" t="s">
        <v>108</v>
      </c>
      <c r="E96" s="36" t="s">
        <v>133</v>
      </c>
      <c r="F96" s="36" t="s">
        <v>16</v>
      </c>
      <c r="G96" s="36" t="s">
        <v>546</v>
      </c>
      <c r="H96" s="35">
        <v>2019</v>
      </c>
      <c r="I96" s="36" t="s">
        <v>379</v>
      </c>
      <c r="J96" s="36" t="s">
        <v>380</v>
      </c>
      <c r="K96" s="35">
        <v>4</v>
      </c>
      <c r="L96" s="35">
        <v>20</v>
      </c>
      <c r="M96" s="35">
        <v>0</v>
      </c>
      <c r="N96" s="39">
        <v>44081</v>
      </c>
    </row>
    <row r="97" spans="1:17" s="3" customFormat="1" ht="12" x14ac:dyDescent="0.2">
      <c r="A97" s="3">
        <v>96</v>
      </c>
      <c r="B97" s="35">
        <v>2019</v>
      </c>
      <c r="C97" s="35">
        <v>2019</v>
      </c>
      <c r="D97" s="36" t="s">
        <v>519</v>
      </c>
      <c r="E97" s="36" t="s">
        <v>109</v>
      </c>
      <c r="F97" s="36" t="s">
        <v>22</v>
      </c>
      <c r="G97" s="36" t="s">
        <v>520</v>
      </c>
      <c r="H97" s="35">
        <v>2019</v>
      </c>
      <c r="I97" s="36" t="s">
        <v>379</v>
      </c>
      <c r="J97" s="36" t="s">
        <v>380</v>
      </c>
      <c r="K97" s="35">
        <v>4</v>
      </c>
      <c r="L97" s="35">
        <v>28</v>
      </c>
      <c r="M97" s="35">
        <v>0</v>
      </c>
      <c r="N97" s="39">
        <v>44081</v>
      </c>
    </row>
    <row r="98" spans="1:17" s="3" customFormat="1" ht="12" x14ac:dyDescent="0.2">
      <c r="A98" s="3">
        <v>1</v>
      </c>
      <c r="B98" s="40">
        <v>2019</v>
      </c>
      <c r="C98" s="40">
        <v>2019</v>
      </c>
      <c r="D98" s="41" t="s">
        <v>75</v>
      </c>
      <c r="E98" s="41" t="s">
        <v>76</v>
      </c>
      <c r="F98" s="41" t="s">
        <v>22</v>
      </c>
      <c r="G98" s="41" t="s">
        <v>77</v>
      </c>
      <c r="H98" s="40">
        <v>2019</v>
      </c>
      <c r="I98" s="41" t="s">
        <v>379</v>
      </c>
      <c r="J98" s="41" t="s">
        <v>380</v>
      </c>
      <c r="K98" s="40">
        <v>4</v>
      </c>
      <c r="L98" s="40">
        <v>26</v>
      </c>
      <c r="M98" s="40">
        <v>0</v>
      </c>
      <c r="N98" s="42">
        <v>44207</v>
      </c>
    </row>
    <row r="99" spans="1:17" s="3" customFormat="1" ht="12" x14ac:dyDescent="0.2">
      <c r="A99" s="3">
        <v>2</v>
      </c>
      <c r="B99" s="40">
        <v>2020</v>
      </c>
      <c r="C99" s="40">
        <v>2020</v>
      </c>
      <c r="D99" s="41" t="s">
        <v>271</v>
      </c>
      <c r="E99" s="41" t="s">
        <v>272</v>
      </c>
      <c r="F99" s="41" t="s">
        <v>22</v>
      </c>
      <c r="G99" s="41" t="s">
        <v>273</v>
      </c>
      <c r="H99" s="40">
        <v>2020</v>
      </c>
      <c r="I99" s="41" t="s">
        <v>379</v>
      </c>
      <c r="J99" s="41" t="s">
        <v>380</v>
      </c>
      <c r="K99" s="40">
        <v>4</v>
      </c>
      <c r="L99" s="40">
        <v>28</v>
      </c>
      <c r="M99" s="40">
        <v>0</v>
      </c>
      <c r="N99" s="42">
        <v>44244</v>
      </c>
    </row>
    <row r="100" spans="1:17" s="3" customFormat="1" ht="14.25" x14ac:dyDescent="0.2">
      <c r="A100" s="3">
        <v>3</v>
      </c>
      <c r="B100" s="40">
        <v>2020</v>
      </c>
      <c r="C100" s="40">
        <v>2020</v>
      </c>
      <c r="D100" s="41" t="s">
        <v>279</v>
      </c>
      <c r="E100" s="41" t="s">
        <v>37</v>
      </c>
      <c r="F100" s="41" t="s">
        <v>22</v>
      </c>
      <c r="G100" s="41" t="s">
        <v>280</v>
      </c>
      <c r="H100" s="40">
        <v>2020</v>
      </c>
      <c r="I100" s="41" t="s">
        <v>379</v>
      </c>
      <c r="J100" s="41" t="s">
        <v>380</v>
      </c>
      <c r="K100" s="40">
        <v>4</v>
      </c>
      <c r="L100" s="40">
        <v>25</v>
      </c>
      <c r="M100" s="40">
        <v>0</v>
      </c>
      <c r="N100" s="42">
        <v>44244</v>
      </c>
      <c r="P100" s="30">
        <v>18</v>
      </c>
      <c r="Q100" s="30">
        <f>COUNTIF($L$98:$L$140,18)</f>
        <v>0</v>
      </c>
    </row>
    <row r="101" spans="1:17" s="3" customFormat="1" ht="14.25" x14ac:dyDescent="0.2">
      <c r="A101" s="3">
        <v>4</v>
      </c>
      <c r="B101" s="40">
        <v>2020</v>
      </c>
      <c r="C101" s="40">
        <v>2020</v>
      </c>
      <c r="D101" s="41" t="s">
        <v>286</v>
      </c>
      <c r="E101" s="41" t="s">
        <v>25</v>
      </c>
      <c r="F101" s="41" t="s">
        <v>22</v>
      </c>
      <c r="G101" s="41" t="s">
        <v>287</v>
      </c>
      <c r="H101" s="40">
        <v>2020</v>
      </c>
      <c r="I101" s="41" t="s">
        <v>379</v>
      </c>
      <c r="J101" s="41" t="s">
        <v>380</v>
      </c>
      <c r="K101" s="40">
        <v>4</v>
      </c>
      <c r="L101" s="40">
        <v>31</v>
      </c>
      <c r="M101" s="40">
        <v>1</v>
      </c>
      <c r="N101" s="42">
        <v>44244</v>
      </c>
      <c r="P101" s="30">
        <v>19</v>
      </c>
      <c r="Q101" s="30">
        <f>COUNTIF($L$98:$L$140,19)</f>
        <v>3</v>
      </c>
    </row>
    <row r="102" spans="1:17" s="3" customFormat="1" ht="14.25" x14ac:dyDescent="0.2">
      <c r="A102" s="3">
        <v>5</v>
      </c>
      <c r="B102" s="40">
        <v>2020</v>
      </c>
      <c r="C102" s="40">
        <v>2020</v>
      </c>
      <c r="D102" s="41" t="s">
        <v>320</v>
      </c>
      <c r="E102" s="41" t="s">
        <v>106</v>
      </c>
      <c r="F102" s="41" t="s">
        <v>16</v>
      </c>
      <c r="G102" s="41" t="s">
        <v>321</v>
      </c>
      <c r="H102" s="40">
        <v>2020</v>
      </c>
      <c r="I102" s="41" t="s">
        <v>379</v>
      </c>
      <c r="J102" s="41" t="s">
        <v>380</v>
      </c>
      <c r="K102" s="40">
        <v>4</v>
      </c>
      <c r="L102" s="40">
        <v>23</v>
      </c>
      <c r="M102" s="40">
        <v>0</v>
      </c>
      <c r="N102" s="42">
        <v>44244</v>
      </c>
      <c r="P102" s="30">
        <v>20</v>
      </c>
      <c r="Q102" s="30">
        <f>COUNTIF($L$98:$L$140,20)</f>
        <v>3</v>
      </c>
    </row>
    <row r="103" spans="1:17" s="3" customFormat="1" ht="14.25" x14ac:dyDescent="0.2">
      <c r="A103" s="3">
        <v>6</v>
      </c>
      <c r="B103" s="40">
        <v>2020</v>
      </c>
      <c r="C103" s="40">
        <v>2020</v>
      </c>
      <c r="D103" s="41" t="s">
        <v>327</v>
      </c>
      <c r="E103" s="41" t="s">
        <v>82</v>
      </c>
      <c r="F103" s="41" t="s">
        <v>16</v>
      </c>
      <c r="G103" s="41" t="s">
        <v>328</v>
      </c>
      <c r="H103" s="40">
        <v>2020</v>
      </c>
      <c r="I103" s="41" t="s">
        <v>379</v>
      </c>
      <c r="J103" s="41" t="s">
        <v>380</v>
      </c>
      <c r="K103" s="40">
        <v>4</v>
      </c>
      <c r="L103" s="40">
        <v>28</v>
      </c>
      <c r="M103" s="40">
        <v>0</v>
      </c>
      <c r="N103" s="42">
        <v>44244</v>
      </c>
      <c r="P103" s="30">
        <v>21</v>
      </c>
      <c r="Q103" s="30">
        <f>COUNTIF($L$98:$L$140,21)</f>
        <v>1</v>
      </c>
    </row>
    <row r="104" spans="1:17" s="3" customFormat="1" ht="14.25" x14ac:dyDescent="0.2">
      <c r="A104" s="3">
        <v>7</v>
      </c>
      <c r="B104" s="40">
        <v>2020</v>
      </c>
      <c r="C104" s="40">
        <v>2020</v>
      </c>
      <c r="D104" s="41" t="s">
        <v>333</v>
      </c>
      <c r="E104" s="41" t="s">
        <v>272</v>
      </c>
      <c r="F104" s="41" t="s">
        <v>22</v>
      </c>
      <c r="G104" s="41" t="s">
        <v>334</v>
      </c>
      <c r="H104" s="40">
        <v>2020</v>
      </c>
      <c r="I104" s="41" t="s">
        <v>379</v>
      </c>
      <c r="J104" s="41" t="s">
        <v>380</v>
      </c>
      <c r="K104" s="40">
        <v>4</v>
      </c>
      <c r="L104" s="40">
        <v>24</v>
      </c>
      <c r="M104" s="40">
        <v>0</v>
      </c>
      <c r="N104" s="42">
        <v>44244</v>
      </c>
      <c r="P104" s="30">
        <v>22</v>
      </c>
      <c r="Q104" s="30">
        <f>COUNTIF($L$98:$L$140,22)</f>
        <v>10</v>
      </c>
    </row>
    <row r="105" spans="1:17" s="3" customFormat="1" ht="14.25" x14ac:dyDescent="0.2">
      <c r="A105" s="3">
        <v>8</v>
      </c>
      <c r="B105" s="40">
        <v>2020</v>
      </c>
      <c r="C105" s="40">
        <v>2020</v>
      </c>
      <c r="D105" s="41" t="s">
        <v>342</v>
      </c>
      <c r="E105" s="41" t="s">
        <v>343</v>
      </c>
      <c r="F105" s="41" t="s">
        <v>22</v>
      </c>
      <c r="G105" s="41" t="s">
        <v>344</v>
      </c>
      <c r="H105" s="40">
        <v>2020</v>
      </c>
      <c r="I105" s="41" t="s">
        <v>379</v>
      </c>
      <c r="J105" s="41" t="s">
        <v>380</v>
      </c>
      <c r="K105" s="40">
        <v>4</v>
      </c>
      <c r="L105" s="40">
        <v>25</v>
      </c>
      <c r="M105" s="40">
        <v>0</v>
      </c>
      <c r="N105" s="42">
        <v>44244</v>
      </c>
      <c r="P105" s="30">
        <v>23</v>
      </c>
      <c r="Q105" s="30">
        <f>COUNTIF($L$98:$L$140,23)</f>
        <v>9</v>
      </c>
    </row>
    <row r="106" spans="1:17" s="3" customFormat="1" ht="14.25" x14ac:dyDescent="0.2">
      <c r="A106" s="3">
        <v>9</v>
      </c>
      <c r="B106" s="40">
        <v>2019</v>
      </c>
      <c r="C106" s="40">
        <v>2019</v>
      </c>
      <c r="D106" s="41" t="s">
        <v>30</v>
      </c>
      <c r="E106" s="41" t="s">
        <v>31</v>
      </c>
      <c r="F106" s="41" t="s">
        <v>22</v>
      </c>
      <c r="G106" s="41" t="s">
        <v>32</v>
      </c>
      <c r="H106" s="40">
        <v>2019</v>
      </c>
      <c r="I106" s="41" t="s">
        <v>379</v>
      </c>
      <c r="J106" s="41" t="s">
        <v>380</v>
      </c>
      <c r="K106" s="40">
        <v>4</v>
      </c>
      <c r="L106" s="40">
        <v>24</v>
      </c>
      <c r="M106" s="40">
        <v>0</v>
      </c>
      <c r="N106" s="42">
        <v>44251</v>
      </c>
      <c r="P106" s="30">
        <v>24</v>
      </c>
      <c r="Q106" s="30">
        <f>COUNTIF($L$98:$L$140,24)</f>
        <v>5</v>
      </c>
    </row>
    <row r="107" spans="1:17" s="3" customFormat="1" ht="14.25" x14ac:dyDescent="0.2">
      <c r="A107" s="3">
        <v>10</v>
      </c>
      <c r="B107" s="40">
        <v>2020</v>
      </c>
      <c r="C107" s="40">
        <v>2020</v>
      </c>
      <c r="D107" s="41" t="s">
        <v>268</v>
      </c>
      <c r="E107" s="41" t="s">
        <v>269</v>
      </c>
      <c r="F107" s="41" t="s">
        <v>16</v>
      </c>
      <c r="G107" s="41" t="s">
        <v>270</v>
      </c>
      <c r="H107" s="40">
        <v>2020</v>
      </c>
      <c r="I107" s="41" t="s">
        <v>379</v>
      </c>
      <c r="J107" s="41" t="s">
        <v>380</v>
      </c>
      <c r="K107" s="40">
        <v>4</v>
      </c>
      <c r="L107" s="40">
        <v>30</v>
      </c>
      <c r="M107" s="40">
        <v>0</v>
      </c>
      <c r="N107" s="42">
        <v>44251</v>
      </c>
      <c r="P107" s="30">
        <v>25</v>
      </c>
      <c r="Q107" s="30">
        <f>COUNTIF($L$98:$L$140,25)</f>
        <v>5</v>
      </c>
    </row>
    <row r="108" spans="1:17" s="3" customFormat="1" ht="14.25" x14ac:dyDescent="0.2">
      <c r="A108" s="3">
        <v>11</v>
      </c>
      <c r="B108" s="40">
        <v>2020</v>
      </c>
      <c r="C108" s="40">
        <v>2020</v>
      </c>
      <c r="D108" s="41" t="s">
        <v>549</v>
      </c>
      <c r="E108" s="41" t="s">
        <v>192</v>
      </c>
      <c r="F108" s="41" t="s">
        <v>22</v>
      </c>
      <c r="G108" s="41" t="s">
        <v>550</v>
      </c>
      <c r="H108" s="40">
        <v>2020</v>
      </c>
      <c r="I108" s="41" t="s">
        <v>379</v>
      </c>
      <c r="J108" s="41" t="s">
        <v>380</v>
      </c>
      <c r="K108" s="40">
        <v>4</v>
      </c>
      <c r="L108" s="40">
        <v>22</v>
      </c>
      <c r="M108" s="40">
        <v>0</v>
      </c>
      <c r="N108" s="42">
        <v>44251</v>
      </c>
      <c r="P108" s="30">
        <v>26</v>
      </c>
      <c r="Q108" s="30">
        <f>COUNTIF($L$98:$L$140,26)</f>
        <v>3</v>
      </c>
    </row>
    <row r="109" spans="1:17" s="3" customFormat="1" ht="14.25" x14ac:dyDescent="0.2">
      <c r="A109" s="3">
        <v>12</v>
      </c>
      <c r="B109" s="40">
        <v>2020</v>
      </c>
      <c r="C109" s="40">
        <v>2020</v>
      </c>
      <c r="D109" s="41" t="s">
        <v>284</v>
      </c>
      <c r="E109" s="41" t="s">
        <v>151</v>
      </c>
      <c r="F109" s="41" t="s">
        <v>16</v>
      </c>
      <c r="G109" s="41" t="s">
        <v>285</v>
      </c>
      <c r="H109" s="40">
        <v>2020</v>
      </c>
      <c r="I109" s="41" t="s">
        <v>379</v>
      </c>
      <c r="J109" s="41" t="s">
        <v>380</v>
      </c>
      <c r="K109" s="40">
        <v>4</v>
      </c>
      <c r="L109" s="40">
        <v>22</v>
      </c>
      <c r="M109" s="40">
        <v>0</v>
      </c>
      <c r="N109" s="42">
        <v>44251</v>
      </c>
      <c r="P109" s="30">
        <v>27</v>
      </c>
      <c r="Q109" s="30">
        <f>COUNTIF($L$98:$L$140,27)</f>
        <v>0</v>
      </c>
    </row>
    <row r="110" spans="1:17" s="3" customFormat="1" ht="14.25" x14ac:dyDescent="0.2">
      <c r="A110" s="3">
        <v>13</v>
      </c>
      <c r="B110" s="40">
        <v>2020</v>
      </c>
      <c r="C110" s="40">
        <v>2019</v>
      </c>
      <c r="D110" s="41" t="s">
        <v>297</v>
      </c>
      <c r="E110" s="41" t="s">
        <v>298</v>
      </c>
      <c r="F110" s="41" t="s">
        <v>22</v>
      </c>
      <c r="G110" s="41" t="s">
        <v>299</v>
      </c>
      <c r="H110" s="40">
        <v>2020</v>
      </c>
      <c r="I110" s="41" t="s">
        <v>379</v>
      </c>
      <c r="J110" s="41" t="s">
        <v>380</v>
      </c>
      <c r="K110" s="40">
        <v>4</v>
      </c>
      <c r="L110" s="40">
        <v>25</v>
      </c>
      <c r="M110" s="40">
        <v>0</v>
      </c>
      <c r="N110" s="42">
        <v>44251</v>
      </c>
      <c r="P110" s="30">
        <v>28</v>
      </c>
      <c r="Q110" s="30">
        <f>COUNTIF($L$98:$L$140,28)</f>
        <v>2</v>
      </c>
    </row>
    <row r="111" spans="1:17" s="3" customFormat="1" ht="14.25" x14ac:dyDescent="0.2">
      <c r="A111" s="3">
        <v>14</v>
      </c>
      <c r="B111" s="40">
        <v>2020</v>
      </c>
      <c r="C111" s="40">
        <v>2020</v>
      </c>
      <c r="D111" s="41" t="s">
        <v>429</v>
      </c>
      <c r="E111" s="41" t="s">
        <v>277</v>
      </c>
      <c r="F111" s="41" t="s">
        <v>22</v>
      </c>
      <c r="G111" s="41" t="s">
        <v>430</v>
      </c>
      <c r="H111" s="40">
        <v>2020</v>
      </c>
      <c r="I111" s="41" t="s">
        <v>379</v>
      </c>
      <c r="J111" s="41" t="s">
        <v>380</v>
      </c>
      <c r="K111" s="40">
        <v>4</v>
      </c>
      <c r="L111" s="40">
        <v>23</v>
      </c>
      <c r="M111" s="40">
        <v>0</v>
      </c>
      <c r="N111" s="42">
        <v>44251</v>
      </c>
      <c r="P111" s="30">
        <v>29</v>
      </c>
      <c r="Q111" s="30">
        <f>COUNTIF($L$98:$L$140,29)</f>
        <v>0</v>
      </c>
    </row>
    <row r="112" spans="1:17" s="3" customFormat="1" ht="14.25" x14ac:dyDescent="0.2">
      <c r="A112" s="3">
        <v>15</v>
      </c>
      <c r="B112" s="40">
        <v>2020</v>
      </c>
      <c r="C112" s="40">
        <v>2019</v>
      </c>
      <c r="D112" s="41" t="s">
        <v>309</v>
      </c>
      <c r="E112" s="41" t="s">
        <v>310</v>
      </c>
      <c r="F112" s="41" t="s">
        <v>22</v>
      </c>
      <c r="G112" s="41" t="s">
        <v>311</v>
      </c>
      <c r="H112" s="40">
        <v>2020</v>
      </c>
      <c r="I112" s="41" t="s">
        <v>379</v>
      </c>
      <c r="J112" s="41" t="s">
        <v>380</v>
      </c>
      <c r="K112" s="40">
        <v>4</v>
      </c>
      <c r="L112" s="40">
        <v>20</v>
      </c>
      <c r="M112" s="40">
        <v>0</v>
      </c>
      <c r="N112" s="42">
        <v>44251</v>
      </c>
      <c r="P112" s="30">
        <v>30</v>
      </c>
      <c r="Q112" s="30">
        <f>COUNTIF($L$98:$L$140,30)</f>
        <v>1</v>
      </c>
    </row>
    <row r="113" spans="1:17" s="3" customFormat="1" ht="14.25" x14ac:dyDescent="0.2">
      <c r="A113" s="3">
        <v>16</v>
      </c>
      <c r="B113" s="40">
        <v>2020</v>
      </c>
      <c r="C113" s="40">
        <v>2020</v>
      </c>
      <c r="D113" s="41" t="s">
        <v>325</v>
      </c>
      <c r="E113" s="41" t="s">
        <v>272</v>
      </c>
      <c r="F113" s="41" t="s">
        <v>22</v>
      </c>
      <c r="G113" s="41" t="s">
        <v>326</v>
      </c>
      <c r="H113" s="40">
        <v>2020</v>
      </c>
      <c r="I113" s="41" t="s">
        <v>379</v>
      </c>
      <c r="J113" s="41" t="s">
        <v>380</v>
      </c>
      <c r="K113" s="40">
        <v>4</v>
      </c>
      <c r="L113" s="40">
        <v>22</v>
      </c>
      <c r="M113" s="40">
        <v>0</v>
      </c>
      <c r="N113" s="42">
        <v>44251</v>
      </c>
      <c r="P113" s="30" t="s">
        <v>363</v>
      </c>
      <c r="Q113" s="30">
        <f>COUNTIF($L$98:$L$140,31)</f>
        <v>1</v>
      </c>
    </row>
    <row r="114" spans="1:17" s="3" customFormat="1" ht="12" x14ac:dyDescent="0.2">
      <c r="A114" s="3">
        <v>17</v>
      </c>
      <c r="B114" s="40">
        <v>2020</v>
      </c>
      <c r="C114" s="40">
        <v>2020</v>
      </c>
      <c r="D114" s="41" t="s">
        <v>329</v>
      </c>
      <c r="E114" s="41" t="s">
        <v>106</v>
      </c>
      <c r="F114" s="41" t="s">
        <v>16</v>
      </c>
      <c r="G114" s="41" t="s">
        <v>330</v>
      </c>
      <c r="H114" s="40">
        <v>2020</v>
      </c>
      <c r="I114" s="41" t="s">
        <v>379</v>
      </c>
      <c r="J114" s="41" t="s">
        <v>380</v>
      </c>
      <c r="K114" s="40">
        <v>4</v>
      </c>
      <c r="L114" s="40">
        <v>26</v>
      </c>
      <c r="M114" s="40">
        <v>0</v>
      </c>
      <c r="N114" s="42">
        <v>44251</v>
      </c>
    </row>
    <row r="115" spans="1:17" s="3" customFormat="1" ht="12" x14ac:dyDescent="0.2">
      <c r="A115" s="3">
        <v>18</v>
      </c>
      <c r="B115" s="40">
        <v>2020</v>
      </c>
      <c r="C115" s="40">
        <v>2020</v>
      </c>
      <c r="D115" s="41" t="s">
        <v>331</v>
      </c>
      <c r="E115" s="41" t="s">
        <v>93</v>
      </c>
      <c r="F115" s="41" t="s">
        <v>16</v>
      </c>
      <c r="G115" s="41" t="s">
        <v>332</v>
      </c>
      <c r="H115" s="40">
        <v>2020</v>
      </c>
      <c r="I115" s="41" t="s">
        <v>379</v>
      </c>
      <c r="J115" s="41" t="s">
        <v>380</v>
      </c>
      <c r="K115" s="40">
        <v>4</v>
      </c>
      <c r="L115" s="40">
        <v>23</v>
      </c>
      <c r="M115" s="40">
        <v>0</v>
      </c>
      <c r="N115" s="42">
        <v>44251</v>
      </c>
    </row>
    <row r="116" spans="1:17" s="3" customFormat="1" ht="12" x14ac:dyDescent="0.2">
      <c r="A116" s="3">
        <v>19</v>
      </c>
      <c r="B116" s="40">
        <v>2020</v>
      </c>
      <c r="C116" s="40">
        <v>2019</v>
      </c>
      <c r="D116" s="41" t="s">
        <v>335</v>
      </c>
      <c r="E116" s="41" t="s">
        <v>25</v>
      </c>
      <c r="F116" s="41" t="s">
        <v>22</v>
      </c>
      <c r="G116" s="41" t="s">
        <v>336</v>
      </c>
      <c r="H116" s="40">
        <v>2020</v>
      </c>
      <c r="I116" s="41" t="s">
        <v>379</v>
      </c>
      <c r="J116" s="41" t="s">
        <v>380</v>
      </c>
      <c r="K116" s="40">
        <v>4</v>
      </c>
      <c r="L116" s="40">
        <v>22</v>
      </c>
      <c r="M116" s="40">
        <v>0</v>
      </c>
      <c r="N116" s="42">
        <v>44251</v>
      </c>
    </row>
    <row r="117" spans="1:17" s="3" customFormat="1" ht="12" x14ac:dyDescent="0.2">
      <c r="A117" s="3">
        <v>20</v>
      </c>
      <c r="B117" s="40">
        <v>2020</v>
      </c>
      <c r="C117" s="40">
        <v>2020</v>
      </c>
      <c r="D117" s="41" t="s">
        <v>337</v>
      </c>
      <c r="E117" s="41" t="s">
        <v>338</v>
      </c>
      <c r="F117" s="41" t="s">
        <v>22</v>
      </c>
      <c r="G117" s="41" t="s">
        <v>339</v>
      </c>
      <c r="H117" s="40">
        <v>2020</v>
      </c>
      <c r="I117" s="41" t="s">
        <v>379</v>
      </c>
      <c r="J117" s="41" t="s">
        <v>380</v>
      </c>
      <c r="K117" s="40">
        <v>4</v>
      </c>
      <c r="L117" s="40">
        <v>23</v>
      </c>
      <c r="M117" s="40">
        <v>0</v>
      </c>
      <c r="N117" s="42">
        <v>44251</v>
      </c>
    </row>
    <row r="118" spans="1:17" s="3" customFormat="1" ht="12" x14ac:dyDescent="0.2">
      <c r="A118" s="3">
        <v>21</v>
      </c>
      <c r="B118" s="40">
        <v>2020</v>
      </c>
      <c r="C118" s="40">
        <v>2020</v>
      </c>
      <c r="D118" s="41" t="s">
        <v>348</v>
      </c>
      <c r="E118" s="41" t="s">
        <v>349</v>
      </c>
      <c r="F118" s="41" t="s">
        <v>16</v>
      </c>
      <c r="G118" s="41" t="s">
        <v>350</v>
      </c>
      <c r="H118" s="40">
        <v>2020</v>
      </c>
      <c r="I118" s="41" t="s">
        <v>379</v>
      </c>
      <c r="J118" s="41" t="s">
        <v>380</v>
      </c>
      <c r="K118" s="40">
        <v>4</v>
      </c>
      <c r="L118" s="40">
        <v>25</v>
      </c>
      <c r="M118" s="40">
        <v>0</v>
      </c>
      <c r="N118" s="42">
        <v>44251</v>
      </c>
    </row>
    <row r="119" spans="1:17" s="3" customFormat="1" ht="12" x14ac:dyDescent="0.2">
      <c r="A119" s="3">
        <v>22</v>
      </c>
      <c r="B119" s="40">
        <v>2020</v>
      </c>
      <c r="C119" s="40">
        <v>2019</v>
      </c>
      <c r="D119" s="41" t="s">
        <v>357</v>
      </c>
      <c r="E119" s="41" t="s">
        <v>57</v>
      </c>
      <c r="F119" s="41" t="s">
        <v>16</v>
      </c>
      <c r="G119" s="41" t="s">
        <v>358</v>
      </c>
      <c r="H119" s="40">
        <v>2020</v>
      </c>
      <c r="I119" s="41" t="s">
        <v>379</v>
      </c>
      <c r="J119" s="41" t="s">
        <v>380</v>
      </c>
      <c r="K119" s="40">
        <v>4</v>
      </c>
      <c r="L119" s="40">
        <v>21</v>
      </c>
      <c r="M119" s="40">
        <v>0</v>
      </c>
      <c r="N119" s="42">
        <v>44251</v>
      </c>
    </row>
    <row r="120" spans="1:17" s="3" customFormat="1" ht="12" x14ac:dyDescent="0.2">
      <c r="A120" s="3">
        <v>23</v>
      </c>
      <c r="B120" s="40">
        <v>2020</v>
      </c>
      <c r="C120" s="40">
        <v>2020</v>
      </c>
      <c r="D120" s="41" t="s">
        <v>359</v>
      </c>
      <c r="E120" s="41" t="s">
        <v>51</v>
      </c>
      <c r="F120" s="41" t="s">
        <v>16</v>
      </c>
      <c r="G120" s="41" t="s">
        <v>360</v>
      </c>
      <c r="H120" s="40">
        <v>2020</v>
      </c>
      <c r="I120" s="41" t="s">
        <v>379</v>
      </c>
      <c r="J120" s="41" t="s">
        <v>380</v>
      </c>
      <c r="K120" s="40">
        <v>4</v>
      </c>
      <c r="L120" s="40">
        <v>24</v>
      </c>
      <c r="M120" s="40">
        <v>0</v>
      </c>
      <c r="N120" s="42">
        <v>44251</v>
      </c>
    </row>
    <row r="121" spans="1:17" s="3" customFormat="1" ht="12" x14ac:dyDescent="0.2">
      <c r="A121" s="3">
        <v>24</v>
      </c>
      <c r="B121" s="40">
        <v>2020</v>
      </c>
      <c r="C121" s="40">
        <v>2020</v>
      </c>
      <c r="D121" s="41" t="s">
        <v>274</v>
      </c>
      <c r="E121" s="41" t="s">
        <v>25</v>
      </c>
      <c r="F121" s="41" t="s">
        <v>22</v>
      </c>
      <c r="G121" s="41" t="s">
        <v>275</v>
      </c>
      <c r="H121" s="40">
        <v>2020</v>
      </c>
      <c r="I121" s="41" t="s">
        <v>379</v>
      </c>
      <c r="J121" s="41" t="s">
        <v>380</v>
      </c>
      <c r="K121" s="40">
        <v>4</v>
      </c>
      <c r="L121" s="40">
        <v>22</v>
      </c>
      <c r="M121" s="40">
        <v>0</v>
      </c>
      <c r="N121" s="42">
        <v>44371</v>
      </c>
    </row>
    <row r="122" spans="1:17" s="3" customFormat="1" ht="12" x14ac:dyDescent="0.2">
      <c r="A122" s="3">
        <v>25</v>
      </c>
      <c r="B122" s="40">
        <v>2020</v>
      </c>
      <c r="C122" s="40">
        <v>2019</v>
      </c>
      <c r="D122" s="41" t="s">
        <v>312</v>
      </c>
      <c r="E122" s="41" t="s">
        <v>313</v>
      </c>
      <c r="F122" s="41" t="s">
        <v>22</v>
      </c>
      <c r="G122" s="41" t="s">
        <v>314</v>
      </c>
      <c r="H122" s="40">
        <v>2020</v>
      </c>
      <c r="I122" s="41" t="s">
        <v>379</v>
      </c>
      <c r="J122" s="41" t="s">
        <v>380</v>
      </c>
      <c r="K122" s="40">
        <v>4</v>
      </c>
      <c r="L122" s="40">
        <v>23</v>
      </c>
      <c r="M122" s="40">
        <v>0</v>
      </c>
      <c r="N122" s="42">
        <v>44371</v>
      </c>
    </row>
    <row r="123" spans="1:17" s="3" customFormat="1" ht="12" x14ac:dyDescent="0.2">
      <c r="A123" s="3">
        <v>26</v>
      </c>
      <c r="B123" s="40">
        <v>2020</v>
      </c>
      <c r="C123" s="40">
        <v>2018</v>
      </c>
      <c r="D123" s="41" t="s">
        <v>276</v>
      </c>
      <c r="E123" s="41" t="s">
        <v>277</v>
      </c>
      <c r="F123" s="41" t="s">
        <v>22</v>
      </c>
      <c r="G123" s="41" t="s">
        <v>278</v>
      </c>
      <c r="H123" s="40">
        <v>2020</v>
      </c>
      <c r="I123" s="41" t="s">
        <v>379</v>
      </c>
      <c r="J123" s="41" t="s">
        <v>380</v>
      </c>
      <c r="K123" s="40">
        <v>4</v>
      </c>
      <c r="L123" s="40">
        <v>22</v>
      </c>
      <c r="M123" s="40">
        <v>0</v>
      </c>
      <c r="N123" s="42">
        <v>44406</v>
      </c>
    </row>
    <row r="124" spans="1:17" s="3" customFormat="1" ht="12" x14ac:dyDescent="0.2">
      <c r="A124" s="3">
        <v>27</v>
      </c>
      <c r="B124" s="40">
        <v>2020</v>
      </c>
      <c r="C124" s="40">
        <v>2020</v>
      </c>
      <c r="D124" s="41" t="s">
        <v>27</v>
      </c>
      <c r="E124" s="41" t="s">
        <v>277</v>
      </c>
      <c r="F124" s="41" t="s">
        <v>22</v>
      </c>
      <c r="G124" s="41" t="s">
        <v>283</v>
      </c>
      <c r="H124" s="40">
        <v>2020</v>
      </c>
      <c r="I124" s="41" t="s">
        <v>379</v>
      </c>
      <c r="J124" s="41" t="s">
        <v>380</v>
      </c>
      <c r="K124" s="40">
        <v>4</v>
      </c>
      <c r="L124" s="40">
        <v>22</v>
      </c>
      <c r="M124" s="40">
        <v>0</v>
      </c>
      <c r="N124" s="42">
        <v>44406</v>
      </c>
    </row>
    <row r="125" spans="1:17" s="3" customFormat="1" ht="12" x14ac:dyDescent="0.2">
      <c r="A125" s="3">
        <v>28</v>
      </c>
      <c r="B125" s="40">
        <v>2020</v>
      </c>
      <c r="C125" s="40">
        <v>2020</v>
      </c>
      <c r="D125" s="41" t="s">
        <v>294</v>
      </c>
      <c r="E125" s="41" t="s">
        <v>295</v>
      </c>
      <c r="F125" s="41" t="s">
        <v>22</v>
      </c>
      <c r="G125" s="41" t="s">
        <v>296</v>
      </c>
      <c r="H125" s="40">
        <v>2020</v>
      </c>
      <c r="I125" s="41" t="s">
        <v>379</v>
      </c>
      <c r="J125" s="41" t="s">
        <v>380</v>
      </c>
      <c r="K125" s="40">
        <v>4</v>
      </c>
      <c r="L125" s="40">
        <v>23</v>
      </c>
      <c r="M125" s="40">
        <v>0</v>
      </c>
      <c r="N125" s="42">
        <v>44406</v>
      </c>
    </row>
    <row r="126" spans="1:17" s="3" customFormat="1" ht="12" x14ac:dyDescent="0.2">
      <c r="A126" s="3">
        <v>29</v>
      </c>
      <c r="B126" s="40">
        <v>2020</v>
      </c>
      <c r="C126" s="40">
        <v>2020</v>
      </c>
      <c r="D126" s="41" t="s">
        <v>306</v>
      </c>
      <c r="E126" s="41" t="s">
        <v>307</v>
      </c>
      <c r="F126" s="41" t="s">
        <v>22</v>
      </c>
      <c r="G126" s="41" t="s">
        <v>308</v>
      </c>
      <c r="H126" s="40">
        <v>2020</v>
      </c>
      <c r="I126" s="41" t="s">
        <v>379</v>
      </c>
      <c r="J126" s="41" t="s">
        <v>380</v>
      </c>
      <c r="K126" s="40">
        <v>4</v>
      </c>
      <c r="L126" s="40">
        <v>22</v>
      </c>
      <c r="M126" s="40">
        <v>0</v>
      </c>
      <c r="N126" s="42">
        <v>44406</v>
      </c>
    </row>
    <row r="127" spans="1:17" s="3" customFormat="1" ht="12" x14ac:dyDescent="0.2">
      <c r="A127" s="3">
        <v>30</v>
      </c>
      <c r="B127" s="40">
        <v>2020</v>
      </c>
      <c r="C127" s="40">
        <v>2020</v>
      </c>
      <c r="D127" s="41" t="s">
        <v>431</v>
      </c>
      <c r="E127" s="41" t="s">
        <v>432</v>
      </c>
      <c r="F127" s="41" t="s">
        <v>22</v>
      </c>
      <c r="G127" s="41" t="s">
        <v>433</v>
      </c>
      <c r="H127" s="40">
        <v>2020</v>
      </c>
      <c r="I127" s="41" t="s">
        <v>379</v>
      </c>
      <c r="J127" s="41" t="s">
        <v>380</v>
      </c>
      <c r="K127" s="40">
        <v>4</v>
      </c>
      <c r="L127" s="40">
        <v>20</v>
      </c>
      <c r="M127" s="40">
        <v>0</v>
      </c>
      <c r="N127" s="42">
        <v>44406</v>
      </c>
    </row>
    <row r="128" spans="1:17" s="3" customFormat="1" ht="12" x14ac:dyDescent="0.2">
      <c r="A128" s="3">
        <v>31</v>
      </c>
      <c r="B128" s="40">
        <v>2020</v>
      </c>
      <c r="C128" s="40">
        <v>2020</v>
      </c>
      <c r="D128" s="41" t="s">
        <v>322</v>
      </c>
      <c r="E128" s="41" t="s">
        <v>323</v>
      </c>
      <c r="F128" s="41" t="s">
        <v>16</v>
      </c>
      <c r="G128" s="41" t="s">
        <v>324</v>
      </c>
      <c r="H128" s="40">
        <v>2020</v>
      </c>
      <c r="I128" s="41" t="s">
        <v>379</v>
      </c>
      <c r="J128" s="41" t="s">
        <v>380</v>
      </c>
      <c r="K128" s="40">
        <v>4</v>
      </c>
      <c r="L128" s="40">
        <v>26</v>
      </c>
      <c r="M128" s="40">
        <v>0</v>
      </c>
      <c r="N128" s="42">
        <v>44406</v>
      </c>
    </row>
    <row r="129" spans="1:17" s="3" customFormat="1" ht="12" x14ac:dyDescent="0.2">
      <c r="A129" s="3">
        <v>32</v>
      </c>
      <c r="B129" s="40">
        <v>2020</v>
      </c>
      <c r="C129" s="40">
        <v>2018</v>
      </c>
      <c r="D129" s="41" t="s">
        <v>351</v>
      </c>
      <c r="E129" s="41" t="s">
        <v>136</v>
      </c>
      <c r="F129" s="41" t="s">
        <v>22</v>
      </c>
      <c r="G129" s="41" t="s">
        <v>352</v>
      </c>
      <c r="H129" s="40">
        <v>2020</v>
      </c>
      <c r="I129" s="41" t="s">
        <v>379</v>
      </c>
      <c r="J129" s="41" t="s">
        <v>380</v>
      </c>
      <c r="K129" s="40">
        <v>4</v>
      </c>
      <c r="L129" s="40">
        <v>22</v>
      </c>
      <c r="M129" s="40">
        <v>0</v>
      </c>
      <c r="N129" s="42">
        <v>44406</v>
      </c>
    </row>
    <row r="130" spans="1:17" s="3" customFormat="1" ht="12" x14ac:dyDescent="0.2">
      <c r="A130" s="3">
        <v>33</v>
      </c>
      <c r="B130" s="40">
        <v>2020</v>
      </c>
      <c r="C130" s="40">
        <v>2020</v>
      </c>
      <c r="D130" s="41" t="s">
        <v>353</v>
      </c>
      <c r="E130" s="41" t="s">
        <v>301</v>
      </c>
      <c r="F130" s="41" t="s">
        <v>22</v>
      </c>
      <c r="G130" s="41" t="s">
        <v>354</v>
      </c>
      <c r="H130" s="40">
        <v>2020</v>
      </c>
      <c r="I130" s="41" t="s">
        <v>379</v>
      </c>
      <c r="J130" s="41" t="s">
        <v>380</v>
      </c>
      <c r="K130" s="40">
        <v>4</v>
      </c>
      <c r="L130" s="40">
        <v>20</v>
      </c>
      <c r="M130" s="40">
        <v>0</v>
      </c>
      <c r="N130" s="42">
        <v>44406</v>
      </c>
    </row>
    <row r="131" spans="1:17" s="3" customFormat="1" ht="12" x14ac:dyDescent="0.2">
      <c r="A131" s="3">
        <v>34</v>
      </c>
      <c r="B131" s="40">
        <v>2020</v>
      </c>
      <c r="C131" s="40">
        <v>2019</v>
      </c>
      <c r="D131" s="41" t="s">
        <v>437</v>
      </c>
      <c r="E131" s="41" t="s">
        <v>187</v>
      </c>
      <c r="F131" s="41" t="s">
        <v>16</v>
      </c>
      <c r="G131" s="41" t="s">
        <v>438</v>
      </c>
      <c r="H131" s="40">
        <v>2020</v>
      </c>
      <c r="I131" s="41" t="s">
        <v>379</v>
      </c>
      <c r="J131" s="41" t="s">
        <v>380</v>
      </c>
      <c r="K131" s="40">
        <v>4</v>
      </c>
      <c r="L131" s="40">
        <v>23</v>
      </c>
      <c r="M131" s="40">
        <v>0</v>
      </c>
      <c r="N131" s="42">
        <v>44406</v>
      </c>
    </row>
    <row r="132" spans="1:17" s="3" customFormat="1" ht="12" x14ac:dyDescent="0.2">
      <c r="A132" s="3">
        <v>35</v>
      </c>
      <c r="B132" s="40">
        <v>2020</v>
      </c>
      <c r="C132" s="40">
        <v>2020</v>
      </c>
      <c r="D132" s="41" t="s">
        <v>288</v>
      </c>
      <c r="E132" s="41" t="s">
        <v>289</v>
      </c>
      <c r="F132" s="41" t="s">
        <v>22</v>
      </c>
      <c r="G132" s="41" t="s">
        <v>290</v>
      </c>
      <c r="H132" s="40">
        <v>2020</v>
      </c>
      <c r="I132" s="41" t="s">
        <v>379</v>
      </c>
      <c r="J132" s="41" t="s">
        <v>380</v>
      </c>
      <c r="K132" s="40">
        <v>4</v>
      </c>
      <c r="L132" s="40">
        <v>24</v>
      </c>
      <c r="M132" s="40">
        <v>0</v>
      </c>
      <c r="N132" s="42">
        <v>44468</v>
      </c>
    </row>
    <row r="133" spans="1:17" s="3" customFormat="1" ht="12" x14ac:dyDescent="0.2">
      <c r="A133" s="3">
        <v>36</v>
      </c>
      <c r="B133" s="40">
        <v>2020</v>
      </c>
      <c r="C133" s="40">
        <v>2020</v>
      </c>
      <c r="D133" s="41" t="s">
        <v>291</v>
      </c>
      <c r="E133" s="41" t="s">
        <v>292</v>
      </c>
      <c r="F133" s="41" t="s">
        <v>22</v>
      </c>
      <c r="G133" s="41" t="s">
        <v>293</v>
      </c>
      <c r="H133" s="40">
        <v>2020</v>
      </c>
      <c r="I133" s="41" t="s">
        <v>379</v>
      </c>
      <c r="J133" s="41" t="s">
        <v>380</v>
      </c>
      <c r="K133" s="40">
        <v>4</v>
      </c>
      <c r="L133" s="40">
        <v>25</v>
      </c>
      <c r="M133" s="40">
        <v>0</v>
      </c>
      <c r="N133" s="42">
        <v>44468</v>
      </c>
    </row>
    <row r="134" spans="1:17" s="3" customFormat="1" ht="12" x14ac:dyDescent="0.2">
      <c r="A134" s="3">
        <v>37</v>
      </c>
      <c r="B134" s="40">
        <v>2020</v>
      </c>
      <c r="C134" s="40">
        <v>2020</v>
      </c>
      <c r="D134" s="41" t="s">
        <v>300</v>
      </c>
      <c r="E134" s="41" t="s">
        <v>301</v>
      </c>
      <c r="F134" s="41" t="s">
        <v>22</v>
      </c>
      <c r="G134" s="41" t="s">
        <v>302</v>
      </c>
      <c r="H134" s="40">
        <v>2020</v>
      </c>
      <c r="I134" s="41" t="s">
        <v>379</v>
      </c>
      <c r="J134" s="41" t="s">
        <v>380</v>
      </c>
      <c r="K134" s="40">
        <v>4</v>
      </c>
      <c r="L134" s="40">
        <v>22</v>
      </c>
      <c r="M134" s="40">
        <v>0</v>
      </c>
      <c r="N134" s="42">
        <v>44468</v>
      </c>
    </row>
    <row r="135" spans="1:17" s="3" customFormat="1" ht="12" x14ac:dyDescent="0.2">
      <c r="A135" s="3">
        <v>38</v>
      </c>
      <c r="B135" s="40">
        <v>2020</v>
      </c>
      <c r="C135" s="40">
        <v>2020</v>
      </c>
      <c r="D135" s="41" t="s">
        <v>315</v>
      </c>
      <c r="E135" s="41" t="s">
        <v>316</v>
      </c>
      <c r="F135" s="41" t="s">
        <v>22</v>
      </c>
      <c r="G135" s="41" t="s">
        <v>317</v>
      </c>
      <c r="H135" s="40">
        <v>2020</v>
      </c>
      <c r="I135" s="41" t="s">
        <v>379</v>
      </c>
      <c r="J135" s="41" t="s">
        <v>380</v>
      </c>
      <c r="K135" s="40">
        <v>4</v>
      </c>
      <c r="L135" s="40">
        <v>19</v>
      </c>
      <c r="M135" s="40">
        <v>0</v>
      </c>
      <c r="N135" s="42">
        <v>44468</v>
      </c>
    </row>
    <row r="136" spans="1:17" s="3" customFormat="1" ht="12" x14ac:dyDescent="0.2">
      <c r="A136" s="3">
        <v>39</v>
      </c>
      <c r="B136" s="40">
        <v>2018</v>
      </c>
      <c r="C136" s="40">
        <v>2017</v>
      </c>
      <c r="D136" s="41" t="s">
        <v>120</v>
      </c>
      <c r="E136" s="41" t="s">
        <v>121</v>
      </c>
      <c r="F136" s="41" t="s">
        <v>16</v>
      </c>
      <c r="G136" s="41" t="s">
        <v>122</v>
      </c>
      <c r="H136" s="40">
        <v>2018</v>
      </c>
      <c r="I136" s="41" t="s">
        <v>379</v>
      </c>
      <c r="J136" s="41" t="s">
        <v>380</v>
      </c>
      <c r="K136" s="40">
        <v>4</v>
      </c>
      <c r="L136" s="40">
        <v>19</v>
      </c>
      <c r="M136" s="40">
        <v>0</v>
      </c>
      <c r="N136" s="42">
        <v>44547</v>
      </c>
    </row>
    <row r="137" spans="1:17" s="3" customFormat="1" ht="12" x14ac:dyDescent="0.2">
      <c r="A137" s="3">
        <v>40</v>
      </c>
      <c r="B137" s="40">
        <v>2019</v>
      </c>
      <c r="C137" s="40">
        <v>2019</v>
      </c>
      <c r="D137" s="41" t="s">
        <v>14</v>
      </c>
      <c r="E137" s="41" t="s">
        <v>15</v>
      </c>
      <c r="F137" s="41" t="s">
        <v>16</v>
      </c>
      <c r="G137" s="41" t="s">
        <v>17</v>
      </c>
      <c r="H137" s="40">
        <v>2019</v>
      </c>
      <c r="I137" s="41" t="s">
        <v>379</v>
      </c>
      <c r="J137" s="41" t="s">
        <v>380</v>
      </c>
      <c r="K137" s="40">
        <v>4</v>
      </c>
      <c r="L137" s="40">
        <v>19</v>
      </c>
      <c r="M137" s="40">
        <v>0</v>
      </c>
      <c r="N137" s="42">
        <v>44547</v>
      </c>
    </row>
    <row r="138" spans="1:17" s="3" customFormat="1" ht="12" x14ac:dyDescent="0.2">
      <c r="A138" s="3">
        <v>41</v>
      </c>
      <c r="B138" s="40">
        <v>2020</v>
      </c>
      <c r="C138" s="40">
        <v>2020</v>
      </c>
      <c r="D138" s="41" t="s">
        <v>303</v>
      </c>
      <c r="E138" s="41" t="s">
        <v>304</v>
      </c>
      <c r="F138" s="41" t="s">
        <v>22</v>
      </c>
      <c r="G138" s="41" t="s">
        <v>305</v>
      </c>
      <c r="H138" s="40">
        <v>2020</v>
      </c>
      <c r="I138" s="41" t="s">
        <v>379</v>
      </c>
      <c r="J138" s="41" t="s">
        <v>380</v>
      </c>
      <c r="K138" s="40">
        <v>4</v>
      </c>
      <c r="L138" s="40">
        <v>23</v>
      </c>
      <c r="M138" s="40">
        <v>0</v>
      </c>
      <c r="N138" s="42">
        <v>44547</v>
      </c>
    </row>
    <row r="139" spans="1:17" s="3" customFormat="1" ht="12" x14ac:dyDescent="0.2">
      <c r="A139" s="3">
        <v>42</v>
      </c>
      <c r="B139" s="40">
        <v>2020</v>
      </c>
      <c r="C139" s="40">
        <v>2020</v>
      </c>
      <c r="D139" s="41" t="s">
        <v>318</v>
      </c>
      <c r="E139" s="41" t="s">
        <v>295</v>
      </c>
      <c r="F139" s="41" t="s">
        <v>22</v>
      </c>
      <c r="G139" s="41" t="s">
        <v>319</v>
      </c>
      <c r="H139" s="40">
        <v>2020</v>
      </c>
      <c r="I139" s="41" t="s">
        <v>379</v>
      </c>
      <c r="J139" s="41" t="s">
        <v>380</v>
      </c>
      <c r="K139" s="40">
        <v>4</v>
      </c>
      <c r="L139" s="40">
        <v>23</v>
      </c>
      <c r="M139" s="40">
        <v>0</v>
      </c>
      <c r="N139" s="42">
        <v>44547</v>
      </c>
    </row>
    <row r="140" spans="1:17" s="3" customFormat="1" ht="12" x14ac:dyDescent="0.2">
      <c r="A140" s="3">
        <v>43</v>
      </c>
      <c r="B140" s="40">
        <v>2020</v>
      </c>
      <c r="C140" s="40">
        <v>2020</v>
      </c>
      <c r="D140" s="41" t="s">
        <v>355</v>
      </c>
      <c r="E140" s="41" t="s">
        <v>163</v>
      </c>
      <c r="F140" s="41" t="s">
        <v>22</v>
      </c>
      <c r="G140" s="41" t="s">
        <v>356</v>
      </c>
      <c r="H140" s="40">
        <v>2020</v>
      </c>
      <c r="I140" s="41" t="s">
        <v>379</v>
      </c>
      <c r="J140" s="41" t="s">
        <v>380</v>
      </c>
      <c r="K140" s="40">
        <v>4</v>
      </c>
      <c r="L140" s="40">
        <v>24</v>
      </c>
      <c r="M140" s="40">
        <v>0</v>
      </c>
      <c r="N140" s="42">
        <v>44547</v>
      </c>
    </row>
    <row r="141" spans="1:17" s="3" customFormat="1" ht="12" x14ac:dyDescent="0.2">
      <c r="A141" s="3">
        <v>1</v>
      </c>
      <c r="B141" s="43">
        <v>2021</v>
      </c>
      <c r="C141" s="43">
        <v>2021</v>
      </c>
      <c r="D141" s="44" t="s">
        <v>447</v>
      </c>
      <c r="E141" s="44" t="s">
        <v>90</v>
      </c>
      <c r="F141" s="44" t="s">
        <v>22</v>
      </c>
      <c r="G141" s="44" t="s">
        <v>448</v>
      </c>
      <c r="H141" s="43">
        <v>2021</v>
      </c>
      <c r="I141" s="44" t="s">
        <v>379</v>
      </c>
      <c r="J141" s="44" t="s">
        <v>380</v>
      </c>
      <c r="K141" s="43">
        <v>4</v>
      </c>
      <c r="L141" s="43">
        <v>24</v>
      </c>
      <c r="M141" s="43">
        <v>0</v>
      </c>
      <c r="N141" s="45">
        <v>44609</v>
      </c>
    </row>
    <row r="142" spans="1:17" s="3" customFormat="1" ht="12" x14ac:dyDescent="0.2">
      <c r="A142" s="3">
        <v>2</v>
      </c>
      <c r="B142" s="43">
        <v>2021</v>
      </c>
      <c r="C142" s="43">
        <v>2021</v>
      </c>
      <c r="D142" s="44" t="s">
        <v>459</v>
      </c>
      <c r="E142" s="44" t="s">
        <v>82</v>
      </c>
      <c r="F142" s="44" t="s">
        <v>16</v>
      </c>
      <c r="G142" s="44" t="s">
        <v>460</v>
      </c>
      <c r="H142" s="43">
        <v>2021</v>
      </c>
      <c r="I142" s="44" t="s">
        <v>379</v>
      </c>
      <c r="J142" s="44" t="s">
        <v>380</v>
      </c>
      <c r="K142" s="43">
        <v>4</v>
      </c>
      <c r="L142" s="43">
        <v>23</v>
      </c>
      <c r="M142" s="43">
        <v>0</v>
      </c>
      <c r="N142" s="45">
        <v>44609</v>
      </c>
    </row>
    <row r="143" spans="1:17" s="3" customFormat="1" ht="14.25" x14ac:dyDescent="0.2">
      <c r="A143" s="3">
        <v>3</v>
      </c>
      <c r="B143" s="43">
        <v>2021</v>
      </c>
      <c r="C143" s="43">
        <v>2021</v>
      </c>
      <c r="D143" s="44" t="s">
        <v>464</v>
      </c>
      <c r="E143" s="44" t="s">
        <v>465</v>
      </c>
      <c r="F143" s="44" t="s">
        <v>22</v>
      </c>
      <c r="G143" s="44" t="s">
        <v>466</v>
      </c>
      <c r="H143" s="43">
        <v>2021</v>
      </c>
      <c r="I143" s="44" t="s">
        <v>379</v>
      </c>
      <c r="J143" s="44" t="s">
        <v>380</v>
      </c>
      <c r="K143" s="43">
        <v>4</v>
      </c>
      <c r="L143" s="43">
        <v>27</v>
      </c>
      <c r="M143" s="43">
        <v>0</v>
      </c>
      <c r="N143" s="45">
        <v>44609</v>
      </c>
      <c r="P143" s="30">
        <v>18</v>
      </c>
      <c r="Q143" s="30">
        <f>COUNTIF($L$141:$L$178,18)</f>
        <v>1</v>
      </c>
    </row>
    <row r="144" spans="1:17" s="3" customFormat="1" ht="14.25" x14ac:dyDescent="0.2">
      <c r="A144" s="3">
        <v>4</v>
      </c>
      <c r="B144" s="43">
        <v>2021</v>
      </c>
      <c r="C144" s="43">
        <v>2021</v>
      </c>
      <c r="D144" s="44" t="s">
        <v>36</v>
      </c>
      <c r="E144" s="44" t="s">
        <v>106</v>
      </c>
      <c r="F144" s="44" t="s">
        <v>16</v>
      </c>
      <c r="G144" s="44" t="s">
        <v>467</v>
      </c>
      <c r="H144" s="43">
        <v>2021</v>
      </c>
      <c r="I144" s="44" t="s">
        <v>379</v>
      </c>
      <c r="J144" s="44" t="s">
        <v>380</v>
      </c>
      <c r="K144" s="43">
        <v>4</v>
      </c>
      <c r="L144" s="43">
        <v>26</v>
      </c>
      <c r="M144" s="43">
        <v>0</v>
      </c>
      <c r="N144" s="45">
        <v>44609</v>
      </c>
      <c r="P144" s="30">
        <v>19</v>
      </c>
      <c r="Q144" s="30">
        <f>COUNTIF($L$141:$L$178,19)</f>
        <v>0</v>
      </c>
    </row>
    <row r="145" spans="1:17" s="3" customFormat="1" ht="14.25" x14ac:dyDescent="0.2">
      <c r="A145" s="3">
        <v>5</v>
      </c>
      <c r="B145" s="43">
        <v>2021</v>
      </c>
      <c r="C145" s="43">
        <v>2021</v>
      </c>
      <c r="D145" s="44" t="s">
        <v>468</v>
      </c>
      <c r="E145" s="44" t="s">
        <v>266</v>
      </c>
      <c r="F145" s="44" t="s">
        <v>16</v>
      </c>
      <c r="G145" s="44" t="s">
        <v>469</v>
      </c>
      <c r="H145" s="43">
        <v>2021</v>
      </c>
      <c r="I145" s="44" t="s">
        <v>379</v>
      </c>
      <c r="J145" s="44" t="s">
        <v>380</v>
      </c>
      <c r="K145" s="43">
        <v>4</v>
      </c>
      <c r="L145" s="43">
        <v>24</v>
      </c>
      <c r="M145" s="43">
        <v>0</v>
      </c>
      <c r="N145" s="45">
        <v>44609</v>
      </c>
      <c r="P145" s="30">
        <v>20</v>
      </c>
      <c r="Q145" s="30">
        <f>COUNTIF($L$141:$L$178,20)</f>
        <v>2</v>
      </c>
    </row>
    <row r="146" spans="1:17" s="3" customFormat="1" ht="14.25" x14ac:dyDescent="0.2">
      <c r="A146" s="3">
        <v>6</v>
      </c>
      <c r="B146" s="43">
        <v>2021</v>
      </c>
      <c r="C146" s="43">
        <v>2021</v>
      </c>
      <c r="D146" s="44" t="s">
        <v>320</v>
      </c>
      <c r="E146" s="44" t="s">
        <v>93</v>
      </c>
      <c r="F146" s="44" t="s">
        <v>16</v>
      </c>
      <c r="G146" s="44" t="s">
        <v>471</v>
      </c>
      <c r="H146" s="43">
        <v>2021</v>
      </c>
      <c r="I146" s="44" t="s">
        <v>379</v>
      </c>
      <c r="J146" s="44" t="s">
        <v>380</v>
      </c>
      <c r="K146" s="43">
        <v>4</v>
      </c>
      <c r="L146" s="43">
        <v>24</v>
      </c>
      <c r="M146" s="43">
        <v>0</v>
      </c>
      <c r="N146" s="45">
        <v>44609</v>
      </c>
      <c r="P146" s="30">
        <v>21</v>
      </c>
      <c r="Q146" s="30">
        <f>COUNTIF($L$141:$L$178,21)</f>
        <v>6</v>
      </c>
    </row>
    <row r="147" spans="1:17" s="3" customFormat="1" ht="14.25" x14ac:dyDescent="0.2">
      <c r="A147" s="3">
        <v>7</v>
      </c>
      <c r="B147" s="43">
        <v>2021</v>
      </c>
      <c r="C147" s="43">
        <v>2021</v>
      </c>
      <c r="D147" s="44" t="s">
        <v>242</v>
      </c>
      <c r="E147" s="44" t="s">
        <v>474</v>
      </c>
      <c r="F147" s="44" t="s">
        <v>22</v>
      </c>
      <c r="G147" s="44" t="s">
        <v>475</v>
      </c>
      <c r="H147" s="43">
        <v>2021</v>
      </c>
      <c r="I147" s="44" t="s">
        <v>379</v>
      </c>
      <c r="J147" s="44" t="s">
        <v>380</v>
      </c>
      <c r="K147" s="43">
        <v>4</v>
      </c>
      <c r="L147" s="43">
        <v>29</v>
      </c>
      <c r="M147" s="43">
        <v>0</v>
      </c>
      <c r="N147" s="45">
        <v>44609</v>
      </c>
      <c r="P147" s="30">
        <v>22</v>
      </c>
      <c r="Q147" s="30">
        <f>COUNTIF($L$141:$L$178,22)</f>
        <v>2</v>
      </c>
    </row>
    <row r="148" spans="1:17" s="3" customFormat="1" ht="14.25" x14ac:dyDescent="0.2">
      <c r="A148" s="3">
        <v>8</v>
      </c>
      <c r="B148" s="43">
        <v>2021</v>
      </c>
      <c r="C148" s="43">
        <v>2021</v>
      </c>
      <c r="D148" s="44" t="s">
        <v>439</v>
      </c>
      <c r="E148" s="44" t="s">
        <v>25</v>
      </c>
      <c r="F148" s="44" t="s">
        <v>22</v>
      </c>
      <c r="G148" s="44" t="s">
        <v>440</v>
      </c>
      <c r="H148" s="43">
        <v>2021</v>
      </c>
      <c r="I148" s="44" t="s">
        <v>379</v>
      </c>
      <c r="J148" s="44" t="s">
        <v>380</v>
      </c>
      <c r="K148" s="43">
        <v>4</v>
      </c>
      <c r="L148" s="43">
        <v>24</v>
      </c>
      <c r="M148" s="43">
        <v>0</v>
      </c>
      <c r="N148" s="45">
        <v>44614</v>
      </c>
      <c r="P148" s="30">
        <v>23</v>
      </c>
      <c r="Q148" s="30">
        <f>COUNTIF($L$141:$L$178,23)</f>
        <v>5</v>
      </c>
    </row>
    <row r="149" spans="1:17" s="3" customFormat="1" ht="14.25" x14ac:dyDescent="0.2">
      <c r="A149" s="3">
        <v>9</v>
      </c>
      <c r="B149" s="43">
        <v>2021</v>
      </c>
      <c r="C149" s="43">
        <v>2021</v>
      </c>
      <c r="D149" s="44" t="s">
        <v>441</v>
      </c>
      <c r="E149" s="44" t="s">
        <v>442</v>
      </c>
      <c r="F149" s="44" t="s">
        <v>16</v>
      </c>
      <c r="G149" s="44" t="s">
        <v>443</v>
      </c>
      <c r="H149" s="43">
        <v>2021</v>
      </c>
      <c r="I149" s="44" t="s">
        <v>379</v>
      </c>
      <c r="J149" s="44" t="s">
        <v>380</v>
      </c>
      <c r="K149" s="43">
        <v>4</v>
      </c>
      <c r="L149" s="43">
        <v>26</v>
      </c>
      <c r="M149" s="43">
        <v>0</v>
      </c>
      <c r="N149" s="45">
        <v>44614</v>
      </c>
      <c r="P149" s="30">
        <v>24</v>
      </c>
      <c r="Q149" s="30">
        <f>COUNTIF($L$141:$L$178,24)</f>
        <v>10</v>
      </c>
    </row>
    <row r="150" spans="1:17" s="3" customFormat="1" ht="14.25" x14ac:dyDescent="0.2">
      <c r="A150" s="3">
        <v>10</v>
      </c>
      <c r="B150" s="43">
        <v>2021</v>
      </c>
      <c r="C150" s="43">
        <v>2021</v>
      </c>
      <c r="D150" s="44" t="s">
        <v>444</v>
      </c>
      <c r="E150" s="44" t="s">
        <v>37</v>
      </c>
      <c r="F150" s="44" t="s">
        <v>22</v>
      </c>
      <c r="G150" s="44" t="s">
        <v>445</v>
      </c>
      <c r="H150" s="43">
        <v>2021</v>
      </c>
      <c r="I150" s="44" t="s">
        <v>379</v>
      </c>
      <c r="J150" s="44" t="s">
        <v>380</v>
      </c>
      <c r="K150" s="43">
        <v>4</v>
      </c>
      <c r="L150" s="43">
        <v>30</v>
      </c>
      <c r="M150" s="43">
        <v>0</v>
      </c>
      <c r="N150" s="45">
        <v>44614</v>
      </c>
      <c r="P150" s="30">
        <v>25</v>
      </c>
      <c r="Q150" s="30">
        <f>COUNTIF($L$141:$L$178,25)</f>
        <v>1</v>
      </c>
    </row>
    <row r="151" spans="1:17" s="3" customFormat="1" ht="14.25" x14ac:dyDescent="0.2">
      <c r="A151" s="3">
        <v>11</v>
      </c>
      <c r="B151" s="43">
        <v>2021</v>
      </c>
      <c r="C151" s="43">
        <v>2021</v>
      </c>
      <c r="D151" s="44" t="s">
        <v>27</v>
      </c>
      <c r="E151" s="44" t="s">
        <v>25</v>
      </c>
      <c r="F151" s="44" t="s">
        <v>22</v>
      </c>
      <c r="G151" s="44" t="s">
        <v>446</v>
      </c>
      <c r="H151" s="43">
        <v>2021</v>
      </c>
      <c r="I151" s="44" t="s">
        <v>379</v>
      </c>
      <c r="J151" s="44" t="s">
        <v>380</v>
      </c>
      <c r="K151" s="43">
        <v>4</v>
      </c>
      <c r="L151" s="43">
        <v>18</v>
      </c>
      <c r="M151" s="43">
        <v>0</v>
      </c>
      <c r="N151" s="45">
        <v>44614</v>
      </c>
      <c r="P151" s="30">
        <v>26</v>
      </c>
      <c r="Q151" s="30">
        <f>COUNTIF($L$141:$L$178,26)</f>
        <v>5</v>
      </c>
    </row>
    <row r="152" spans="1:17" s="3" customFormat="1" ht="14.25" x14ac:dyDescent="0.2">
      <c r="A152" s="3">
        <v>12</v>
      </c>
      <c r="B152" s="43">
        <v>2021</v>
      </c>
      <c r="C152" s="43">
        <v>2021</v>
      </c>
      <c r="D152" s="44" t="s">
        <v>449</v>
      </c>
      <c r="E152" s="44" t="s">
        <v>450</v>
      </c>
      <c r="F152" s="44" t="s">
        <v>16</v>
      </c>
      <c r="G152" s="44" t="s">
        <v>451</v>
      </c>
      <c r="H152" s="43">
        <v>2021</v>
      </c>
      <c r="I152" s="44" t="s">
        <v>379</v>
      </c>
      <c r="J152" s="44" t="s">
        <v>380</v>
      </c>
      <c r="K152" s="43">
        <v>4</v>
      </c>
      <c r="L152" s="43">
        <v>23</v>
      </c>
      <c r="M152" s="43">
        <v>0</v>
      </c>
      <c r="N152" s="45">
        <v>44614</v>
      </c>
      <c r="P152" s="30">
        <v>27</v>
      </c>
      <c r="Q152" s="30">
        <f>COUNTIF($L$141:$L$178,27)</f>
        <v>2</v>
      </c>
    </row>
    <row r="153" spans="1:17" s="3" customFormat="1" ht="14.25" x14ac:dyDescent="0.2">
      <c r="A153" s="3">
        <v>13</v>
      </c>
      <c r="B153" s="43">
        <v>2021</v>
      </c>
      <c r="C153" s="43">
        <v>2021</v>
      </c>
      <c r="D153" s="44" t="s">
        <v>452</v>
      </c>
      <c r="E153" s="44" t="s">
        <v>52</v>
      </c>
      <c r="F153" s="44" t="s">
        <v>22</v>
      </c>
      <c r="G153" s="44" t="s">
        <v>453</v>
      </c>
      <c r="H153" s="43">
        <v>2021</v>
      </c>
      <c r="I153" s="44" t="s">
        <v>379</v>
      </c>
      <c r="J153" s="44" t="s">
        <v>380</v>
      </c>
      <c r="K153" s="43">
        <v>4</v>
      </c>
      <c r="L153" s="43">
        <v>27</v>
      </c>
      <c r="M153" s="43">
        <v>0</v>
      </c>
      <c r="N153" s="45">
        <v>44614</v>
      </c>
      <c r="P153" s="30">
        <v>28</v>
      </c>
      <c r="Q153" s="30">
        <f>COUNTIF($L$141:$L$178,28)</f>
        <v>1</v>
      </c>
    </row>
    <row r="154" spans="1:17" s="3" customFormat="1" ht="14.25" x14ac:dyDescent="0.2">
      <c r="A154" s="3">
        <v>14</v>
      </c>
      <c r="B154" s="43">
        <v>2021</v>
      </c>
      <c r="C154" s="43">
        <v>2021</v>
      </c>
      <c r="D154" s="44" t="s">
        <v>457</v>
      </c>
      <c r="E154" s="44" t="s">
        <v>206</v>
      </c>
      <c r="F154" s="44" t="s">
        <v>22</v>
      </c>
      <c r="G154" s="44" t="s">
        <v>458</v>
      </c>
      <c r="H154" s="43">
        <v>2021</v>
      </c>
      <c r="I154" s="44" t="s">
        <v>379</v>
      </c>
      <c r="J154" s="44" t="s">
        <v>380</v>
      </c>
      <c r="K154" s="43">
        <v>4</v>
      </c>
      <c r="L154" s="43">
        <v>24</v>
      </c>
      <c r="M154" s="43">
        <v>0</v>
      </c>
      <c r="N154" s="45">
        <v>44614</v>
      </c>
      <c r="P154" s="30">
        <v>29</v>
      </c>
      <c r="Q154" s="30">
        <f>COUNTIF($L$141:$L$178,29)</f>
        <v>1</v>
      </c>
    </row>
    <row r="155" spans="1:17" s="3" customFormat="1" ht="14.25" x14ac:dyDescent="0.2">
      <c r="A155" s="3">
        <v>15</v>
      </c>
      <c r="B155" s="43">
        <v>2021</v>
      </c>
      <c r="C155" s="43">
        <v>2021</v>
      </c>
      <c r="D155" s="44" t="s">
        <v>461</v>
      </c>
      <c r="E155" s="44" t="s">
        <v>462</v>
      </c>
      <c r="F155" s="44" t="s">
        <v>22</v>
      </c>
      <c r="G155" s="44" t="s">
        <v>463</v>
      </c>
      <c r="H155" s="43">
        <v>2021</v>
      </c>
      <c r="I155" s="44" t="s">
        <v>379</v>
      </c>
      <c r="J155" s="44" t="s">
        <v>380</v>
      </c>
      <c r="K155" s="43">
        <v>4</v>
      </c>
      <c r="L155" s="43">
        <v>21</v>
      </c>
      <c r="M155" s="43">
        <v>0</v>
      </c>
      <c r="N155" s="45">
        <v>44614</v>
      </c>
      <c r="P155" s="30">
        <v>30</v>
      </c>
      <c r="Q155" s="30">
        <f>COUNTIF($L$141:$L$178,30)</f>
        <v>2</v>
      </c>
    </row>
    <row r="156" spans="1:17" s="3" customFormat="1" ht="14.25" x14ac:dyDescent="0.2">
      <c r="A156" s="3">
        <v>16</v>
      </c>
      <c r="B156" s="43">
        <v>2021</v>
      </c>
      <c r="C156" s="43">
        <v>2021</v>
      </c>
      <c r="D156" s="44" t="s">
        <v>292</v>
      </c>
      <c r="E156" s="44" t="s">
        <v>73</v>
      </c>
      <c r="F156" s="44" t="s">
        <v>22</v>
      </c>
      <c r="G156" s="44" t="s">
        <v>470</v>
      </c>
      <c r="H156" s="43">
        <v>2021</v>
      </c>
      <c r="I156" s="44" t="s">
        <v>379</v>
      </c>
      <c r="J156" s="44" t="s">
        <v>380</v>
      </c>
      <c r="K156" s="43">
        <v>4</v>
      </c>
      <c r="L156" s="43">
        <v>21</v>
      </c>
      <c r="M156" s="43">
        <v>0</v>
      </c>
      <c r="N156" s="45">
        <v>44614</v>
      </c>
      <c r="P156" s="30" t="s">
        <v>363</v>
      </c>
      <c r="Q156" s="30">
        <f>COUNTIF($L$141:$L$178,31)</f>
        <v>0</v>
      </c>
    </row>
    <row r="157" spans="1:17" s="3" customFormat="1" ht="12" x14ac:dyDescent="0.2">
      <c r="A157" s="3">
        <v>17</v>
      </c>
      <c r="B157" s="43">
        <v>2021</v>
      </c>
      <c r="C157" s="43">
        <v>2019</v>
      </c>
      <c r="D157" s="44" t="s">
        <v>472</v>
      </c>
      <c r="E157" s="44" t="s">
        <v>90</v>
      </c>
      <c r="F157" s="44" t="s">
        <v>22</v>
      </c>
      <c r="G157" s="44" t="s">
        <v>473</v>
      </c>
      <c r="H157" s="43">
        <v>2021</v>
      </c>
      <c r="I157" s="44" t="s">
        <v>379</v>
      </c>
      <c r="J157" s="44" t="s">
        <v>380</v>
      </c>
      <c r="K157" s="43">
        <v>4</v>
      </c>
      <c r="L157" s="43">
        <v>24</v>
      </c>
      <c r="M157" s="43">
        <v>0</v>
      </c>
      <c r="N157" s="45">
        <v>44614</v>
      </c>
    </row>
    <row r="158" spans="1:17" s="3" customFormat="1" ht="12" x14ac:dyDescent="0.2">
      <c r="A158" s="3">
        <v>18</v>
      </c>
      <c r="B158" s="43">
        <v>2021</v>
      </c>
      <c r="C158" s="43">
        <v>2021</v>
      </c>
      <c r="D158" s="44" t="s">
        <v>479</v>
      </c>
      <c r="E158" s="44" t="s">
        <v>480</v>
      </c>
      <c r="F158" s="44" t="s">
        <v>22</v>
      </c>
      <c r="G158" s="44" t="s">
        <v>481</v>
      </c>
      <c r="H158" s="43">
        <v>2021</v>
      </c>
      <c r="I158" s="44" t="s">
        <v>379</v>
      </c>
      <c r="J158" s="44" t="s">
        <v>380</v>
      </c>
      <c r="K158" s="43">
        <v>4</v>
      </c>
      <c r="L158" s="43">
        <v>23</v>
      </c>
      <c r="M158" s="43">
        <v>0</v>
      </c>
      <c r="N158" s="45">
        <v>44614</v>
      </c>
    </row>
    <row r="159" spans="1:17" s="3" customFormat="1" ht="12" x14ac:dyDescent="0.2">
      <c r="A159" s="3">
        <v>19</v>
      </c>
      <c r="B159" s="43">
        <v>2021</v>
      </c>
      <c r="C159" s="43">
        <v>2021</v>
      </c>
      <c r="D159" s="44" t="s">
        <v>482</v>
      </c>
      <c r="E159" s="44" t="s">
        <v>192</v>
      </c>
      <c r="F159" s="44" t="s">
        <v>22</v>
      </c>
      <c r="G159" s="44" t="s">
        <v>483</v>
      </c>
      <c r="H159" s="43">
        <v>2021</v>
      </c>
      <c r="I159" s="44" t="s">
        <v>379</v>
      </c>
      <c r="J159" s="44" t="s">
        <v>380</v>
      </c>
      <c r="K159" s="43">
        <v>4</v>
      </c>
      <c r="L159" s="43">
        <v>23</v>
      </c>
      <c r="M159" s="43">
        <v>0</v>
      </c>
      <c r="N159" s="45">
        <v>44614</v>
      </c>
    </row>
    <row r="160" spans="1:17" s="3" customFormat="1" ht="12" x14ac:dyDescent="0.2">
      <c r="A160" s="3">
        <v>20</v>
      </c>
      <c r="B160" s="43">
        <v>2021</v>
      </c>
      <c r="C160" s="43">
        <v>2006</v>
      </c>
      <c r="D160" s="44" t="s">
        <v>488</v>
      </c>
      <c r="E160" s="44" t="s">
        <v>489</v>
      </c>
      <c r="F160" s="44" t="s">
        <v>22</v>
      </c>
      <c r="G160" s="44" t="s">
        <v>490</v>
      </c>
      <c r="H160" s="43">
        <v>2021</v>
      </c>
      <c r="I160" s="44" t="s">
        <v>379</v>
      </c>
      <c r="J160" s="44" t="s">
        <v>380</v>
      </c>
      <c r="K160" s="43">
        <v>4</v>
      </c>
      <c r="L160" s="43">
        <v>22</v>
      </c>
      <c r="M160" s="43">
        <v>0</v>
      </c>
      <c r="N160" s="45">
        <v>44614</v>
      </c>
    </row>
    <row r="161" spans="1:14" s="3" customFormat="1" ht="12" x14ac:dyDescent="0.2">
      <c r="A161" s="3">
        <v>21</v>
      </c>
      <c r="B161" s="43">
        <v>2021</v>
      </c>
      <c r="C161" s="43">
        <v>2021</v>
      </c>
      <c r="D161" s="44" t="s">
        <v>493</v>
      </c>
      <c r="E161" s="44" t="s">
        <v>494</v>
      </c>
      <c r="F161" s="44" t="s">
        <v>22</v>
      </c>
      <c r="G161" s="44" t="s">
        <v>495</v>
      </c>
      <c r="H161" s="43">
        <v>2021</v>
      </c>
      <c r="I161" s="44" t="s">
        <v>379</v>
      </c>
      <c r="J161" s="44" t="s">
        <v>380</v>
      </c>
      <c r="K161" s="43">
        <v>4</v>
      </c>
      <c r="L161" s="43">
        <v>24</v>
      </c>
      <c r="M161" s="43">
        <v>0</v>
      </c>
      <c r="N161" s="45">
        <v>44614</v>
      </c>
    </row>
    <row r="162" spans="1:14" s="3" customFormat="1" ht="12" x14ac:dyDescent="0.2">
      <c r="A162" s="3">
        <v>22</v>
      </c>
      <c r="B162" s="43">
        <v>2021</v>
      </c>
      <c r="C162" s="43">
        <v>2021</v>
      </c>
      <c r="D162" s="44" t="s">
        <v>496</v>
      </c>
      <c r="E162" s="44" t="s">
        <v>497</v>
      </c>
      <c r="F162" s="44" t="s">
        <v>16</v>
      </c>
      <c r="G162" s="44" t="s">
        <v>498</v>
      </c>
      <c r="H162" s="43">
        <v>2021</v>
      </c>
      <c r="I162" s="44" t="s">
        <v>379</v>
      </c>
      <c r="J162" s="44" t="s">
        <v>380</v>
      </c>
      <c r="K162" s="43">
        <v>4</v>
      </c>
      <c r="L162" s="43">
        <v>30</v>
      </c>
      <c r="M162" s="43">
        <v>0</v>
      </c>
      <c r="N162" s="45">
        <v>44614</v>
      </c>
    </row>
    <row r="163" spans="1:14" s="3" customFormat="1" ht="12" x14ac:dyDescent="0.2">
      <c r="A163" s="3">
        <v>23</v>
      </c>
      <c r="B163" s="43">
        <v>2021</v>
      </c>
      <c r="C163" s="43">
        <v>2021</v>
      </c>
      <c r="D163" s="44" t="s">
        <v>499</v>
      </c>
      <c r="E163" s="44" t="s">
        <v>37</v>
      </c>
      <c r="F163" s="44" t="s">
        <v>22</v>
      </c>
      <c r="G163" s="44" t="s">
        <v>500</v>
      </c>
      <c r="H163" s="43">
        <v>2021</v>
      </c>
      <c r="I163" s="44" t="s">
        <v>379</v>
      </c>
      <c r="J163" s="44" t="s">
        <v>380</v>
      </c>
      <c r="K163" s="43">
        <v>4</v>
      </c>
      <c r="L163" s="43">
        <v>26</v>
      </c>
      <c r="M163" s="43">
        <v>0</v>
      </c>
      <c r="N163" s="45">
        <v>44614</v>
      </c>
    </row>
    <row r="164" spans="1:14" s="3" customFormat="1" ht="12" x14ac:dyDescent="0.2">
      <c r="A164" s="3">
        <v>24</v>
      </c>
      <c r="B164" s="43">
        <v>2021</v>
      </c>
      <c r="C164" s="43">
        <v>2021</v>
      </c>
      <c r="D164" s="44" t="s">
        <v>501</v>
      </c>
      <c r="E164" s="44" t="s">
        <v>70</v>
      </c>
      <c r="F164" s="44" t="s">
        <v>22</v>
      </c>
      <c r="G164" s="44" t="s">
        <v>502</v>
      </c>
      <c r="H164" s="43">
        <v>2021</v>
      </c>
      <c r="I164" s="44" t="s">
        <v>379</v>
      </c>
      <c r="J164" s="44" t="s">
        <v>380</v>
      </c>
      <c r="K164" s="43">
        <v>4</v>
      </c>
      <c r="L164" s="43">
        <v>26</v>
      </c>
      <c r="M164" s="43">
        <v>0</v>
      </c>
      <c r="N164" s="45">
        <v>44614</v>
      </c>
    </row>
    <row r="165" spans="1:14" s="3" customFormat="1" ht="12" x14ac:dyDescent="0.2">
      <c r="A165" s="3">
        <v>25</v>
      </c>
      <c r="B165" s="43">
        <v>2021</v>
      </c>
      <c r="C165" s="43">
        <v>2021</v>
      </c>
      <c r="D165" s="44" t="s">
        <v>503</v>
      </c>
      <c r="E165" s="44" t="s">
        <v>504</v>
      </c>
      <c r="F165" s="44" t="s">
        <v>22</v>
      </c>
      <c r="G165" s="44" t="s">
        <v>505</v>
      </c>
      <c r="H165" s="43">
        <v>2021</v>
      </c>
      <c r="I165" s="44" t="s">
        <v>379</v>
      </c>
      <c r="J165" s="44" t="s">
        <v>380</v>
      </c>
      <c r="K165" s="43">
        <v>4</v>
      </c>
      <c r="L165" s="43">
        <v>20</v>
      </c>
      <c r="M165" s="43">
        <v>0</v>
      </c>
      <c r="N165" s="45">
        <v>44614</v>
      </c>
    </row>
    <row r="166" spans="1:14" s="3" customFormat="1" ht="12" x14ac:dyDescent="0.2">
      <c r="A166" s="3">
        <v>26</v>
      </c>
      <c r="B166" s="43">
        <v>2021</v>
      </c>
      <c r="C166" s="43">
        <v>2021</v>
      </c>
      <c r="D166" s="44" t="s">
        <v>536</v>
      </c>
      <c r="E166" s="44" t="s">
        <v>93</v>
      </c>
      <c r="F166" s="44" t="s">
        <v>16</v>
      </c>
      <c r="G166" s="44" t="s">
        <v>537</v>
      </c>
      <c r="H166" s="43">
        <v>2021</v>
      </c>
      <c r="I166" s="44" t="s">
        <v>379</v>
      </c>
      <c r="J166" s="44" t="s">
        <v>380</v>
      </c>
      <c r="K166" s="43">
        <v>4</v>
      </c>
      <c r="L166" s="43">
        <v>20</v>
      </c>
      <c r="M166" s="43">
        <v>0</v>
      </c>
      <c r="N166" s="45">
        <v>44614</v>
      </c>
    </row>
    <row r="167" spans="1:14" s="3" customFormat="1" ht="12" x14ac:dyDescent="0.2">
      <c r="A167" s="3">
        <v>27</v>
      </c>
      <c r="B167" s="43">
        <v>2021</v>
      </c>
      <c r="C167" s="43">
        <v>2021</v>
      </c>
      <c r="D167" s="44" t="s">
        <v>506</v>
      </c>
      <c r="E167" s="44" t="s">
        <v>507</v>
      </c>
      <c r="F167" s="44" t="s">
        <v>22</v>
      </c>
      <c r="G167" s="44" t="s">
        <v>508</v>
      </c>
      <c r="H167" s="43">
        <v>2021</v>
      </c>
      <c r="I167" s="44" t="s">
        <v>379</v>
      </c>
      <c r="J167" s="44" t="s">
        <v>380</v>
      </c>
      <c r="K167" s="43">
        <v>4</v>
      </c>
      <c r="L167" s="43">
        <v>22</v>
      </c>
      <c r="M167" s="43">
        <v>0</v>
      </c>
      <c r="N167" s="45">
        <v>44614</v>
      </c>
    </row>
    <row r="168" spans="1:14" s="3" customFormat="1" ht="12" x14ac:dyDescent="0.2">
      <c r="A168" s="3">
        <v>28</v>
      </c>
      <c r="B168" s="43">
        <v>2021</v>
      </c>
      <c r="C168" s="43">
        <v>2021</v>
      </c>
      <c r="D168" s="44" t="s">
        <v>509</v>
      </c>
      <c r="E168" s="44" t="s">
        <v>70</v>
      </c>
      <c r="F168" s="44" t="s">
        <v>22</v>
      </c>
      <c r="G168" s="44" t="s">
        <v>510</v>
      </c>
      <c r="H168" s="43">
        <v>2021</v>
      </c>
      <c r="I168" s="44" t="s">
        <v>379</v>
      </c>
      <c r="J168" s="44" t="s">
        <v>380</v>
      </c>
      <c r="K168" s="43">
        <v>4</v>
      </c>
      <c r="L168" s="43">
        <v>24</v>
      </c>
      <c r="M168" s="43">
        <v>0</v>
      </c>
      <c r="N168" s="45">
        <v>44614</v>
      </c>
    </row>
    <row r="169" spans="1:14" s="3" customFormat="1" ht="12" x14ac:dyDescent="0.2">
      <c r="A169" s="3">
        <v>29</v>
      </c>
      <c r="B169" s="43">
        <v>2021</v>
      </c>
      <c r="C169" s="43">
        <v>2021</v>
      </c>
      <c r="D169" s="44" t="s">
        <v>515</v>
      </c>
      <c r="E169" s="44" t="s">
        <v>432</v>
      </c>
      <c r="F169" s="44" t="s">
        <v>22</v>
      </c>
      <c r="G169" s="44" t="s">
        <v>516</v>
      </c>
      <c r="H169" s="43">
        <v>2021</v>
      </c>
      <c r="I169" s="44" t="s">
        <v>379</v>
      </c>
      <c r="J169" s="44" t="s">
        <v>380</v>
      </c>
      <c r="K169" s="43">
        <v>4</v>
      </c>
      <c r="L169" s="43">
        <v>28</v>
      </c>
      <c r="M169" s="43">
        <v>0</v>
      </c>
      <c r="N169" s="45">
        <v>44614</v>
      </c>
    </row>
    <row r="170" spans="1:14" s="3" customFormat="1" ht="12" x14ac:dyDescent="0.2">
      <c r="A170" s="3">
        <v>30</v>
      </c>
      <c r="B170" s="43">
        <v>2021</v>
      </c>
      <c r="C170" s="43">
        <v>2021</v>
      </c>
      <c r="D170" s="44" t="s">
        <v>529</v>
      </c>
      <c r="E170" s="44" t="s">
        <v>136</v>
      </c>
      <c r="F170" s="44" t="s">
        <v>22</v>
      </c>
      <c r="G170" s="44" t="s">
        <v>530</v>
      </c>
      <c r="H170" s="43">
        <v>2021</v>
      </c>
      <c r="I170" s="44" t="s">
        <v>379</v>
      </c>
      <c r="J170" s="44" t="s">
        <v>380</v>
      </c>
      <c r="K170" s="43">
        <v>4</v>
      </c>
      <c r="L170" s="43">
        <v>24</v>
      </c>
      <c r="M170" s="43">
        <v>0</v>
      </c>
      <c r="N170" s="45">
        <v>44720</v>
      </c>
    </row>
    <row r="171" spans="1:14" s="3" customFormat="1" ht="12" x14ac:dyDescent="0.2">
      <c r="A171" s="3">
        <v>31</v>
      </c>
      <c r="B171" s="43">
        <v>2021</v>
      </c>
      <c r="C171" s="43">
        <v>2021</v>
      </c>
      <c r="D171" s="44" t="s">
        <v>484</v>
      </c>
      <c r="E171" s="44" t="s">
        <v>462</v>
      </c>
      <c r="F171" s="44" t="s">
        <v>22</v>
      </c>
      <c r="G171" s="44" t="s">
        <v>485</v>
      </c>
      <c r="H171" s="43">
        <v>2021</v>
      </c>
      <c r="I171" s="44" t="s">
        <v>379</v>
      </c>
      <c r="J171" s="44" t="s">
        <v>380</v>
      </c>
      <c r="K171" s="43">
        <v>4</v>
      </c>
      <c r="L171" s="43">
        <v>26</v>
      </c>
      <c r="M171" s="43">
        <v>0</v>
      </c>
      <c r="N171" s="45">
        <v>44720</v>
      </c>
    </row>
    <row r="172" spans="1:14" s="3" customFormat="1" ht="12" x14ac:dyDescent="0.2">
      <c r="A172" s="3">
        <v>32</v>
      </c>
      <c r="B172" s="43">
        <v>2021</v>
      </c>
      <c r="C172" s="43">
        <v>2021</v>
      </c>
      <c r="D172" s="44" t="s">
        <v>486</v>
      </c>
      <c r="E172" s="44" t="s">
        <v>277</v>
      </c>
      <c r="F172" s="44" t="s">
        <v>22</v>
      </c>
      <c r="G172" s="44" t="s">
        <v>487</v>
      </c>
      <c r="H172" s="43">
        <v>2021</v>
      </c>
      <c r="I172" s="44" t="s">
        <v>379</v>
      </c>
      <c r="J172" s="44" t="s">
        <v>380</v>
      </c>
      <c r="K172" s="43">
        <v>4</v>
      </c>
      <c r="L172" s="43">
        <v>21</v>
      </c>
      <c r="M172" s="43">
        <v>0</v>
      </c>
      <c r="N172" s="45">
        <v>44720</v>
      </c>
    </row>
    <row r="173" spans="1:14" s="3" customFormat="1" ht="12" x14ac:dyDescent="0.2">
      <c r="A173" s="3">
        <v>33</v>
      </c>
      <c r="B173" s="43">
        <v>2021</v>
      </c>
      <c r="C173" s="43">
        <v>2021</v>
      </c>
      <c r="D173" s="44" t="s">
        <v>511</v>
      </c>
      <c r="E173" s="44" t="s">
        <v>435</v>
      </c>
      <c r="F173" s="44" t="s">
        <v>22</v>
      </c>
      <c r="G173" s="44" t="s">
        <v>512</v>
      </c>
      <c r="H173" s="43">
        <v>2021</v>
      </c>
      <c r="I173" s="44" t="s">
        <v>379</v>
      </c>
      <c r="J173" s="44" t="s">
        <v>380</v>
      </c>
      <c r="K173" s="43">
        <v>4</v>
      </c>
      <c r="L173" s="43">
        <v>23</v>
      </c>
      <c r="M173" s="43">
        <v>0</v>
      </c>
      <c r="N173" s="45">
        <v>44720</v>
      </c>
    </row>
    <row r="174" spans="1:14" s="3" customFormat="1" ht="12" x14ac:dyDescent="0.2">
      <c r="A174" s="3">
        <v>34</v>
      </c>
      <c r="B174" s="43">
        <v>2021</v>
      </c>
      <c r="C174" s="43">
        <v>2021</v>
      </c>
      <c r="D174" s="44" t="s">
        <v>476</v>
      </c>
      <c r="E174" s="44" t="s">
        <v>477</v>
      </c>
      <c r="F174" s="44" t="s">
        <v>22</v>
      </c>
      <c r="G174" s="44" t="s">
        <v>478</v>
      </c>
      <c r="H174" s="43">
        <v>2021</v>
      </c>
      <c r="I174" s="44" t="s">
        <v>379</v>
      </c>
      <c r="J174" s="44" t="s">
        <v>380</v>
      </c>
      <c r="K174" s="43">
        <v>4</v>
      </c>
      <c r="L174" s="43">
        <v>24</v>
      </c>
      <c r="M174" s="43">
        <v>0</v>
      </c>
      <c r="N174" s="45">
        <v>44736</v>
      </c>
    </row>
    <row r="175" spans="1:14" s="3" customFormat="1" ht="12" x14ac:dyDescent="0.2">
      <c r="A175" s="3">
        <v>35</v>
      </c>
      <c r="B175" s="43">
        <v>2021</v>
      </c>
      <c r="C175" s="43">
        <v>2021</v>
      </c>
      <c r="D175" s="44" t="s">
        <v>533</v>
      </c>
      <c r="E175" s="44" t="s">
        <v>534</v>
      </c>
      <c r="F175" s="44" t="s">
        <v>16</v>
      </c>
      <c r="G175" s="44" t="s">
        <v>535</v>
      </c>
      <c r="H175" s="43">
        <v>2021</v>
      </c>
      <c r="I175" s="44" t="s">
        <v>379</v>
      </c>
      <c r="J175" s="44" t="s">
        <v>380</v>
      </c>
      <c r="K175" s="43">
        <v>4</v>
      </c>
      <c r="L175" s="43">
        <v>21</v>
      </c>
      <c r="M175" s="43">
        <v>0</v>
      </c>
      <c r="N175" s="45">
        <v>44750</v>
      </c>
    </row>
    <row r="176" spans="1:14" s="3" customFormat="1" ht="12" x14ac:dyDescent="0.2">
      <c r="A176" s="3">
        <v>36</v>
      </c>
      <c r="B176" s="43">
        <v>2021</v>
      </c>
      <c r="C176" s="43">
        <v>2021</v>
      </c>
      <c r="D176" s="44" t="s">
        <v>491</v>
      </c>
      <c r="E176" s="44" t="s">
        <v>52</v>
      </c>
      <c r="F176" s="44" t="s">
        <v>22</v>
      </c>
      <c r="G176" s="44" t="s">
        <v>492</v>
      </c>
      <c r="H176" s="43">
        <v>2021</v>
      </c>
      <c r="I176" s="44" t="s">
        <v>379</v>
      </c>
      <c r="J176" s="44" t="s">
        <v>380</v>
      </c>
      <c r="K176" s="43">
        <v>4</v>
      </c>
      <c r="L176" s="43">
        <v>25</v>
      </c>
      <c r="M176" s="43">
        <v>0</v>
      </c>
      <c r="N176" s="45">
        <v>44826</v>
      </c>
    </row>
    <row r="177" spans="1:14" s="3" customFormat="1" ht="12" x14ac:dyDescent="0.2">
      <c r="A177" s="3">
        <v>37</v>
      </c>
      <c r="B177" s="43">
        <v>2021</v>
      </c>
      <c r="C177" s="43">
        <v>2021</v>
      </c>
      <c r="D177" s="44" t="s">
        <v>454</v>
      </c>
      <c r="E177" s="44" t="s">
        <v>455</v>
      </c>
      <c r="F177" s="44" t="s">
        <v>16</v>
      </c>
      <c r="G177" s="44" t="s">
        <v>456</v>
      </c>
      <c r="H177" s="43">
        <v>2021</v>
      </c>
      <c r="I177" s="44" t="s">
        <v>379</v>
      </c>
      <c r="J177" s="44" t="s">
        <v>380</v>
      </c>
      <c r="K177" s="43">
        <v>4</v>
      </c>
      <c r="L177" s="43">
        <v>21</v>
      </c>
      <c r="M177" s="43">
        <v>0</v>
      </c>
      <c r="N177" s="45">
        <v>44830</v>
      </c>
    </row>
    <row r="178" spans="1:14" s="3" customFormat="1" ht="12" x14ac:dyDescent="0.2">
      <c r="A178" s="3">
        <v>38</v>
      </c>
      <c r="B178" s="43">
        <v>2021</v>
      </c>
      <c r="C178" s="43">
        <v>2021</v>
      </c>
      <c r="D178" s="44" t="s">
        <v>184</v>
      </c>
      <c r="E178" s="44" t="s">
        <v>513</v>
      </c>
      <c r="F178" s="44" t="s">
        <v>16</v>
      </c>
      <c r="G178" s="44" t="s">
        <v>514</v>
      </c>
      <c r="H178" s="43">
        <v>2021</v>
      </c>
      <c r="I178" s="44" t="s">
        <v>379</v>
      </c>
      <c r="J178" s="44" t="s">
        <v>380</v>
      </c>
      <c r="K178" s="43">
        <v>4</v>
      </c>
      <c r="L178" s="43">
        <v>21</v>
      </c>
      <c r="M178" s="43">
        <v>0</v>
      </c>
      <c r="N178" s="45">
        <v>44830</v>
      </c>
    </row>
    <row r="179" spans="1:14" s="3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3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3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3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</row>
  </sheetData>
  <sortState ref="B2:N178">
    <sortCondition ref="N1:N178"/>
  </sortState>
  <conditionalFormatting sqref="H1:H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R41:AR1048576 M1:M1048576">
    <cfRule type="cellIs" dxfId="17" priority="2" operator="equal">
      <formula>1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opLeftCell="J145" zoomScale="85" zoomScaleNormal="85" workbookViewId="0">
      <selection activeCell="W166" sqref="W166"/>
    </sheetView>
  </sheetViews>
  <sheetFormatPr defaultRowHeight="15" x14ac:dyDescent="0.25"/>
  <cols>
    <col min="9" max="9" width="44.140625" bestFit="1" customWidth="1"/>
    <col min="13" max="13" width="15.42578125" bestFit="1" customWidth="1"/>
  </cols>
  <sheetData>
    <row r="1" spans="1:17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7" s="3" customFormat="1" ht="12" x14ac:dyDescent="0.2">
      <c r="A2" s="3">
        <v>1</v>
      </c>
      <c r="B2" s="35">
        <v>2011</v>
      </c>
      <c r="C2" s="36" t="s">
        <v>265</v>
      </c>
      <c r="D2" s="36" t="s">
        <v>266</v>
      </c>
      <c r="E2" s="36" t="s">
        <v>16</v>
      </c>
      <c r="F2" s="36" t="s">
        <v>267</v>
      </c>
      <c r="G2" s="35">
        <v>2011</v>
      </c>
      <c r="H2" s="36" t="s">
        <v>381</v>
      </c>
      <c r="I2" s="36" t="s">
        <v>382</v>
      </c>
      <c r="J2" s="35">
        <v>5</v>
      </c>
      <c r="K2" s="35">
        <v>18</v>
      </c>
      <c r="L2" s="35">
        <v>0</v>
      </c>
      <c r="M2" s="39">
        <v>41680</v>
      </c>
    </row>
    <row r="3" spans="1:17" s="3" customFormat="1" ht="12" x14ac:dyDescent="0.2">
      <c r="A3" s="3">
        <v>2</v>
      </c>
      <c r="B3" s="35">
        <v>2013</v>
      </c>
      <c r="C3" s="36" t="s">
        <v>260</v>
      </c>
      <c r="D3" s="36" t="s">
        <v>261</v>
      </c>
      <c r="E3" s="36" t="s">
        <v>16</v>
      </c>
      <c r="F3" s="36" t="s">
        <v>262</v>
      </c>
      <c r="G3" s="35">
        <v>2013</v>
      </c>
      <c r="H3" s="36" t="s">
        <v>381</v>
      </c>
      <c r="I3" s="36" t="s">
        <v>382</v>
      </c>
      <c r="J3" s="35">
        <v>5</v>
      </c>
      <c r="K3" s="35">
        <v>24</v>
      </c>
      <c r="L3" s="35">
        <v>0</v>
      </c>
      <c r="M3" s="39">
        <v>41988</v>
      </c>
    </row>
    <row r="4" spans="1:17" s="3" customFormat="1" ht="12" x14ac:dyDescent="0.2">
      <c r="A4" s="3">
        <v>3</v>
      </c>
      <c r="B4" s="35">
        <v>2013</v>
      </c>
      <c r="C4" s="36" t="s">
        <v>263</v>
      </c>
      <c r="D4" s="36" t="s">
        <v>82</v>
      </c>
      <c r="E4" s="36" t="s">
        <v>16</v>
      </c>
      <c r="F4" s="36" t="s">
        <v>264</v>
      </c>
      <c r="G4" s="35">
        <v>2013</v>
      </c>
      <c r="H4" s="36" t="s">
        <v>381</v>
      </c>
      <c r="I4" s="36" t="s">
        <v>382</v>
      </c>
      <c r="J4" s="35">
        <v>5</v>
      </c>
      <c r="K4" s="35">
        <v>24</v>
      </c>
      <c r="L4" s="35">
        <v>0</v>
      </c>
      <c r="M4" s="39">
        <v>42339</v>
      </c>
    </row>
    <row r="5" spans="1:17" s="3" customFormat="1" ht="12" x14ac:dyDescent="0.2">
      <c r="A5" s="3">
        <v>4</v>
      </c>
      <c r="B5" s="35">
        <v>2019</v>
      </c>
      <c r="C5" s="36" t="s">
        <v>57</v>
      </c>
      <c r="D5" s="36" t="s">
        <v>361</v>
      </c>
      <c r="E5" s="36" t="s">
        <v>16</v>
      </c>
      <c r="F5" s="36" t="s">
        <v>362</v>
      </c>
      <c r="G5" s="35">
        <v>2015</v>
      </c>
      <c r="H5" s="36" t="s">
        <v>381</v>
      </c>
      <c r="I5" s="36" t="s">
        <v>382</v>
      </c>
      <c r="J5" s="35">
        <v>5</v>
      </c>
      <c r="K5" s="35">
        <v>24</v>
      </c>
      <c r="L5" s="35">
        <v>0</v>
      </c>
      <c r="M5" s="39">
        <v>42408</v>
      </c>
    </row>
    <row r="6" spans="1:17" s="3" customFormat="1" ht="12" x14ac:dyDescent="0.2">
      <c r="A6" s="3">
        <v>5</v>
      </c>
      <c r="B6" s="35">
        <v>2015</v>
      </c>
      <c r="C6" s="36" t="s">
        <v>257</v>
      </c>
      <c r="D6" s="36" t="s">
        <v>258</v>
      </c>
      <c r="E6" s="36" t="s">
        <v>16</v>
      </c>
      <c r="F6" s="36" t="s">
        <v>259</v>
      </c>
      <c r="G6" s="35">
        <v>2015</v>
      </c>
      <c r="H6" s="36" t="s">
        <v>381</v>
      </c>
      <c r="I6" s="36" t="s">
        <v>382</v>
      </c>
      <c r="J6" s="35">
        <v>5</v>
      </c>
      <c r="K6" s="35">
        <v>21</v>
      </c>
      <c r="L6" s="35">
        <v>0</v>
      </c>
      <c r="M6" s="39">
        <v>42572</v>
      </c>
    </row>
    <row r="7" spans="1:17" s="3" customFormat="1" ht="12" x14ac:dyDescent="0.2">
      <c r="A7" s="3">
        <v>6</v>
      </c>
      <c r="B7" s="35">
        <v>2016</v>
      </c>
      <c r="C7" s="36" t="s">
        <v>242</v>
      </c>
      <c r="D7" s="36" t="s">
        <v>243</v>
      </c>
      <c r="E7" s="36" t="s">
        <v>22</v>
      </c>
      <c r="F7" s="36" t="s">
        <v>244</v>
      </c>
      <c r="G7" s="35">
        <v>2016</v>
      </c>
      <c r="H7" s="36" t="s">
        <v>381</v>
      </c>
      <c r="I7" s="36" t="s">
        <v>382</v>
      </c>
      <c r="J7" s="35">
        <v>5</v>
      </c>
      <c r="K7" s="35">
        <v>30</v>
      </c>
      <c r="L7" s="35">
        <v>0</v>
      </c>
      <c r="M7" s="39">
        <v>42996</v>
      </c>
    </row>
    <row r="8" spans="1:17" s="3" customFormat="1" ht="12" x14ac:dyDescent="0.2">
      <c r="A8" s="3">
        <v>7</v>
      </c>
      <c r="B8" s="35">
        <v>2016</v>
      </c>
      <c r="C8" s="36" t="s">
        <v>251</v>
      </c>
      <c r="D8" s="36" t="s">
        <v>252</v>
      </c>
      <c r="E8" s="36" t="s">
        <v>22</v>
      </c>
      <c r="F8" s="36" t="s">
        <v>253</v>
      </c>
      <c r="G8" s="35">
        <v>2016</v>
      </c>
      <c r="H8" s="36" t="s">
        <v>381</v>
      </c>
      <c r="I8" s="36" t="s">
        <v>382</v>
      </c>
      <c r="J8" s="35">
        <v>5</v>
      </c>
      <c r="K8" s="35">
        <v>23</v>
      </c>
      <c r="L8" s="35">
        <v>0</v>
      </c>
      <c r="M8" s="39">
        <v>43144</v>
      </c>
    </row>
    <row r="9" spans="1:17" s="3" customFormat="1" ht="12" x14ac:dyDescent="0.2">
      <c r="A9" s="3">
        <v>8</v>
      </c>
      <c r="B9" s="35">
        <v>2017</v>
      </c>
      <c r="C9" s="36" t="s">
        <v>189</v>
      </c>
      <c r="D9" s="36" t="s">
        <v>52</v>
      </c>
      <c r="E9" s="36" t="s">
        <v>22</v>
      </c>
      <c r="F9" s="36" t="s">
        <v>190</v>
      </c>
      <c r="G9" s="35">
        <v>2017</v>
      </c>
      <c r="H9" s="36" t="s">
        <v>381</v>
      </c>
      <c r="I9" s="36" t="s">
        <v>382</v>
      </c>
      <c r="J9" s="35">
        <v>5</v>
      </c>
      <c r="K9" s="35">
        <v>30</v>
      </c>
      <c r="L9" s="35">
        <v>0</v>
      </c>
      <c r="M9" s="39">
        <v>43144</v>
      </c>
    </row>
    <row r="10" spans="1:17" s="3" customFormat="1" ht="14.25" x14ac:dyDescent="0.2">
      <c r="A10" s="3">
        <v>9</v>
      </c>
      <c r="B10" s="35">
        <v>2017</v>
      </c>
      <c r="C10" s="36" t="s">
        <v>205</v>
      </c>
      <c r="D10" s="36" t="s">
        <v>206</v>
      </c>
      <c r="E10" s="36" t="s">
        <v>22</v>
      </c>
      <c r="F10" s="36" t="s">
        <v>207</v>
      </c>
      <c r="G10" s="35">
        <v>2017</v>
      </c>
      <c r="H10" s="36" t="s">
        <v>381</v>
      </c>
      <c r="I10" s="36" t="s">
        <v>382</v>
      </c>
      <c r="J10" s="35">
        <v>5</v>
      </c>
      <c r="K10" s="35">
        <v>30</v>
      </c>
      <c r="L10" s="35">
        <v>0</v>
      </c>
      <c r="M10" s="39">
        <v>43144</v>
      </c>
      <c r="P10" s="30">
        <v>18</v>
      </c>
      <c r="Q10" s="30">
        <f>COUNTIF($K$2:$K$85,18)</f>
        <v>6</v>
      </c>
    </row>
    <row r="11" spans="1:17" s="3" customFormat="1" ht="14.25" x14ac:dyDescent="0.2">
      <c r="A11" s="3">
        <v>10</v>
      </c>
      <c r="B11" s="35">
        <v>2017</v>
      </c>
      <c r="C11" s="36" t="s">
        <v>214</v>
      </c>
      <c r="D11" s="36" t="s">
        <v>142</v>
      </c>
      <c r="E11" s="36" t="s">
        <v>22</v>
      </c>
      <c r="F11" s="36" t="s">
        <v>215</v>
      </c>
      <c r="G11" s="35">
        <v>2017</v>
      </c>
      <c r="H11" s="36" t="s">
        <v>381</v>
      </c>
      <c r="I11" s="36" t="s">
        <v>382</v>
      </c>
      <c r="J11" s="35">
        <v>5</v>
      </c>
      <c r="K11" s="35">
        <v>30</v>
      </c>
      <c r="L11" s="35">
        <v>0</v>
      </c>
      <c r="M11" s="39">
        <v>43144</v>
      </c>
      <c r="P11" s="30">
        <v>19</v>
      </c>
      <c r="Q11" s="30">
        <f>COUNTIF($K$2:$K$85,19)</f>
        <v>0</v>
      </c>
    </row>
    <row r="12" spans="1:17" s="3" customFormat="1" ht="14.25" x14ac:dyDescent="0.2">
      <c r="A12" s="3">
        <v>11</v>
      </c>
      <c r="B12" s="35">
        <v>2017</v>
      </c>
      <c r="C12" s="36" t="s">
        <v>216</v>
      </c>
      <c r="D12" s="36" t="s">
        <v>217</v>
      </c>
      <c r="E12" s="36" t="s">
        <v>22</v>
      </c>
      <c r="F12" s="36" t="s">
        <v>218</v>
      </c>
      <c r="G12" s="35">
        <v>2017</v>
      </c>
      <c r="H12" s="36" t="s">
        <v>381</v>
      </c>
      <c r="I12" s="36" t="s">
        <v>382</v>
      </c>
      <c r="J12" s="35">
        <v>5</v>
      </c>
      <c r="K12" s="35">
        <v>28</v>
      </c>
      <c r="L12" s="35">
        <v>0</v>
      </c>
      <c r="M12" s="39">
        <v>43144</v>
      </c>
      <c r="P12" s="30">
        <v>20</v>
      </c>
      <c r="Q12" s="30">
        <f>COUNTIF($K$2:$K$85,20)</f>
        <v>4</v>
      </c>
    </row>
    <row r="13" spans="1:17" s="3" customFormat="1" ht="14.25" x14ac:dyDescent="0.2">
      <c r="A13" s="3">
        <v>12</v>
      </c>
      <c r="B13" s="35">
        <v>2017</v>
      </c>
      <c r="C13" s="36" t="s">
        <v>221</v>
      </c>
      <c r="D13" s="36" t="s">
        <v>222</v>
      </c>
      <c r="E13" s="36" t="s">
        <v>22</v>
      </c>
      <c r="F13" s="36" t="s">
        <v>223</v>
      </c>
      <c r="G13" s="35">
        <v>2017</v>
      </c>
      <c r="H13" s="36" t="s">
        <v>381</v>
      </c>
      <c r="I13" s="36" t="s">
        <v>382</v>
      </c>
      <c r="J13" s="35">
        <v>5</v>
      </c>
      <c r="K13" s="35">
        <v>23</v>
      </c>
      <c r="L13" s="35">
        <v>0</v>
      </c>
      <c r="M13" s="39">
        <v>43144</v>
      </c>
      <c r="P13" s="30">
        <v>21</v>
      </c>
      <c r="Q13" s="30">
        <f>COUNTIF($K$2:$K$85,21)</f>
        <v>6</v>
      </c>
    </row>
    <row r="14" spans="1:17" s="3" customFormat="1" ht="14.25" x14ac:dyDescent="0.2">
      <c r="A14" s="3">
        <v>13</v>
      </c>
      <c r="B14" s="35">
        <v>2017</v>
      </c>
      <c r="C14" s="36" t="s">
        <v>224</v>
      </c>
      <c r="D14" s="36" t="s">
        <v>40</v>
      </c>
      <c r="E14" s="36" t="s">
        <v>22</v>
      </c>
      <c r="F14" s="36" t="s">
        <v>225</v>
      </c>
      <c r="G14" s="35">
        <v>2017</v>
      </c>
      <c r="H14" s="36" t="s">
        <v>381</v>
      </c>
      <c r="I14" s="36" t="s">
        <v>382</v>
      </c>
      <c r="J14" s="35">
        <v>5</v>
      </c>
      <c r="K14" s="35">
        <v>25</v>
      </c>
      <c r="L14" s="35">
        <v>0</v>
      </c>
      <c r="M14" s="39">
        <v>43144</v>
      </c>
      <c r="P14" s="30">
        <v>22</v>
      </c>
      <c r="Q14" s="30">
        <f>COUNTIF($K$2:$K$85,22)</f>
        <v>5</v>
      </c>
    </row>
    <row r="15" spans="1:17" s="3" customFormat="1" ht="14.25" x14ac:dyDescent="0.2">
      <c r="A15" s="3">
        <v>14</v>
      </c>
      <c r="B15" s="35">
        <v>2017</v>
      </c>
      <c r="C15" s="36" t="s">
        <v>229</v>
      </c>
      <c r="D15" s="36" t="s">
        <v>230</v>
      </c>
      <c r="E15" s="36" t="s">
        <v>22</v>
      </c>
      <c r="F15" s="36" t="s">
        <v>231</v>
      </c>
      <c r="G15" s="35">
        <v>2017</v>
      </c>
      <c r="H15" s="36" t="s">
        <v>381</v>
      </c>
      <c r="I15" s="36" t="s">
        <v>382</v>
      </c>
      <c r="J15" s="35">
        <v>5</v>
      </c>
      <c r="K15" s="35">
        <v>28</v>
      </c>
      <c r="L15" s="35">
        <v>0</v>
      </c>
      <c r="M15" s="39">
        <v>43144</v>
      </c>
      <c r="P15" s="30">
        <v>23</v>
      </c>
      <c r="Q15" s="30">
        <f>COUNTIF($K$2:$K$85,23)</f>
        <v>8</v>
      </c>
    </row>
    <row r="16" spans="1:17" s="3" customFormat="1" ht="14.25" x14ac:dyDescent="0.2">
      <c r="A16" s="3">
        <v>15</v>
      </c>
      <c r="B16" s="35">
        <v>2017</v>
      </c>
      <c r="C16" s="36" t="s">
        <v>232</v>
      </c>
      <c r="D16" s="36" t="s">
        <v>233</v>
      </c>
      <c r="E16" s="36" t="s">
        <v>16</v>
      </c>
      <c r="F16" s="36" t="s">
        <v>234</v>
      </c>
      <c r="G16" s="35">
        <v>2017</v>
      </c>
      <c r="H16" s="36" t="s">
        <v>381</v>
      </c>
      <c r="I16" s="36" t="s">
        <v>382</v>
      </c>
      <c r="J16" s="35">
        <v>5</v>
      </c>
      <c r="K16" s="35">
        <v>27</v>
      </c>
      <c r="L16" s="35">
        <v>0</v>
      </c>
      <c r="M16" s="39">
        <v>43144</v>
      </c>
      <c r="P16" s="30">
        <v>24</v>
      </c>
      <c r="Q16" s="30">
        <f>COUNTIF($K$2:$K$85,24)</f>
        <v>14</v>
      </c>
    </row>
    <row r="17" spans="1:17" s="3" customFormat="1" ht="14.25" x14ac:dyDescent="0.2">
      <c r="A17" s="3">
        <v>16</v>
      </c>
      <c r="B17" s="35">
        <v>2017</v>
      </c>
      <c r="C17" s="36" t="s">
        <v>235</v>
      </c>
      <c r="D17" s="36" t="s">
        <v>126</v>
      </c>
      <c r="E17" s="36" t="s">
        <v>22</v>
      </c>
      <c r="F17" s="36" t="s">
        <v>236</v>
      </c>
      <c r="G17" s="35">
        <v>2017</v>
      </c>
      <c r="H17" s="36" t="s">
        <v>381</v>
      </c>
      <c r="I17" s="36" t="s">
        <v>382</v>
      </c>
      <c r="J17" s="35">
        <v>5</v>
      </c>
      <c r="K17" s="35">
        <v>25</v>
      </c>
      <c r="L17" s="35">
        <v>0</v>
      </c>
      <c r="M17" s="39">
        <v>43144</v>
      </c>
      <c r="P17" s="30">
        <v>25</v>
      </c>
      <c r="Q17" s="30">
        <f>COUNTIF($K$2:$K$85,25)</f>
        <v>10</v>
      </c>
    </row>
    <row r="18" spans="1:17" s="3" customFormat="1" ht="14.25" x14ac:dyDescent="0.2">
      <c r="A18" s="3">
        <v>17</v>
      </c>
      <c r="B18" s="35">
        <v>2016</v>
      </c>
      <c r="C18" s="36" t="s">
        <v>239</v>
      </c>
      <c r="D18" s="36" t="s">
        <v>240</v>
      </c>
      <c r="E18" s="36" t="s">
        <v>16</v>
      </c>
      <c r="F18" s="36" t="s">
        <v>241</v>
      </c>
      <c r="G18" s="35">
        <v>2016</v>
      </c>
      <c r="H18" s="36" t="s">
        <v>381</v>
      </c>
      <c r="I18" s="36" t="s">
        <v>382</v>
      </c>
      <c r="J18" s="35">
        <v>5</v>
      </c>
      <c r="K18" s="35">
        <v>18</v>
      </c>
      <c r="L18" s="35">
        <v>0</v>
      </c>
      <c r="M18" s="39">
        <v>43291</v>
      </c>
      <c r="P18" s="30">
        <v>26</v>
      </c>
      <c r="Q18" s="30">
        <f>COUNTIF($K$2:$K$85,26)</f>
        <v>4</v>
      </c>
    </row>
    <row r="19" spans="1:17" s="3" customFormat="1" ht="14.25" x14ac:dyDescent="0.2">
      <c r="A19" s="3">
        <v>18</v>
      </c>
      <c r="B19" s="35">
        <v>2016</v>
      </c>
      <c r="C19" s="36" t="s">
        <v>245</v>
      </c>
      <c r="D19" s="36" t="s">
        <v>246</v>
      </c>
      <c r="E19" s="36" t="s">
        <v>22</v>
      </c>
      <c r="F19" s="36" t="s">
        <v>247</v>
      </c>
      <c r="G19" s="35">
        <v>2016</v>
      </c>
      <c r="H19" s="36" t="s">
        <v>381</v>
      </c>
      <c r="I19" s="36" t="s">
        <v>382</v>
      </c>
      <c r="J19" s="35">
        <v>5</v>
      </c>
      <c r="K19" s="35">
        <v>18</v>
      </c>
      <c r="L19" s="35">
        <v>0</v>
      </c>
      <c r="M19" s="39">
        <v>43363</v>
      </c>
      <c r="P19" s="30">
        <v>27</v>
      </c>
      <c r="Q19" s="30">
        <f>COUNTIF($K$2:$K$85,27)</f>
        <v>8</v>
      </c>
    </row>
    <row r="20" spans="1:17" s="3" customFormat="1" ht="14.25" x14ac:dyDescent="0.2">
      <c r="A20" s="3">
        <v>19</v>
      </c>
      <c r="B20" s="35">
        <v>2017</v>
      </c>
      <c r="C20" s="36" t="s">
        <v>191</v>
      </c>
      <c r="D20" s="36" t="s">
        <v>192</v>
      </c>
      <c r="E20" s="36" t="s">
        <v>22</v>
      </c>
      <c r="F20" s="36" t="s">
        <v>193</v>
      </c>
      <c r="G20" s="35">
        <v>2017</v>
      </c>
      <c r="H20" s="36" t="s">
        <v>381</v>
      </c>
      <c r="I20" s="36" t="s">
        <v>382</v>
      </c>
      <c r="J20" s="35">
        <v>5</v>
      </c>
      <c r="K20" s="35">
        <v>26</v>
      </c>
      <c r="L20" s="35">
        <v>0</v>
      </c>
      <c r="M20" s="39">
        <v>43363</v>
      </c>
      <c r="P20" s="30">
        <v>28</v>
      </c>
      <c r="Q20" s="30">
        <f>COUNTIF($K$2:$K$85,28)</f>
        <v>13</v>
      </c>
    </row>
    <row r="21" spans="1:17" s="3" customFormat="1" ht="14.25" x14ac:dyDescent="0.2">
      <c r="A21" s="3">
        <v>20</v>
      </c>
      <c r="B21" s="35">
        <v>2017</v>
      </c>
      <c r="C21" s="36" t="s">
        <v>197</v>
      </c>
      <c r="D21" s="36" t="s">
        <v>198</v>
      </c>
      <c r="E21" s="36" t="s">
        <v>16</v>
      </c>
      <c r="F21" s="36" t="s">
        <v>199</v>
      </c>
      <c r="G21" s="35">
        <v>2017</v>
      </c>
      <c r="H21" s="36" t="s">
        <v>381</v>
      </c>
      <c r="I21" s="36" t="s">
        <v>382</v>
      </c>
      <c r="J21" s="35">
        <v>5</v>
      </c>
      <c r="K21" s="35">
        <v>20</v>
      </c>
      <c r="L21" s="35">
        <v>0</v>
      </c>
      <c r="M21" s="39">
        <v>43363</v>
      </c>
      <c r="P21" s="30">
        <v>29</v>
      </c>
      <c r="Q21" s="30">
        <f>COUNTIF($K$2:$K$85,29)</f>
        <v>0</v>
      </c>
    </row>
    <row r="22" spans="1:17" s="3" customFormat="1" ht="14.25" x14ac:dyDescent="0.2">
      <c r="A22" s="3">
        <v>21</v>
      </c>
      <c r="B22" s="35">
        <v>2017</v>
      </c>
      <c r="C22" s="36" t="s">
        <v>219</v>
      </c>
      <c r="D22" s="36" t="s">
        <v>52</v>
      </c>
      <c r="E22" s="36" t="s">
        <v>22</v>
      </c>
      <c r="F22" s="36" t="s">
        <v>220</v>
      </c>
      <c r="G22" s="35">
        <v>2017</v>
      </c>
      <c r="H22" s="36" t="s">
        <v>381</v>
      </c>
      <c r="I22" s="36" t="s">
        <v>382</v>
      </c>
      <c r="J22" s="35">
        <v>5</v>
      </c>
      <c r="K22" s="35">
        <v>18</v>
      </c>
      <c r="L22" s="35">
        <v>0</v>
      </c>
      <c r="M22" s="39">
        <v>43363</v>
      </c>
      <c r="P22" s="30">
        <v>30</v>
      </c>
      <c r="Q22" s="30">
        <f>COUNTIF($K$2:$K$85,30)</f>
        <v>6</v>
      </c>
    </row>
    <row r="23" spans="1:17" s="3" customFormat="1" ht="14.25" x14ac:dyDescent="0.2">
      <c r="A23" s="3">
        <v>22</v>
      </c>
      <c r="B23" s="35">
        <v>2017</v>
      </c>
      <c r="C23" s="36" t="s">
        <v>208</v>
      </c>
      <c r="D23" s="36" t="s">
        <v>209</v>
      </c>
      <c r="E23" s="36" t="s">
        <v>22</v>
      </c>
      <c r="F23" s="36" t="s">
        <v>210</v>
      </c>
      <c r="G23" s="35">
        <v>2017</v>
      </c>
      <c r="H23" s="36" t="s">
        <v>381</v>
      </c>
      <c r="I23" s="36" t="s">
        <v>382</v>
      </c>
      <c r="J23" s="35">
        <v>5</v>
      </c>
      <c r="K23" s="35">
        <v>23</v>
      </c>
      <c r="L23" s="35">
        <v>0</v>
      </c>
      <c r="M23" s="39">
        <v>43370</v>
      </c>
      <c r="P23" s="30" t="s">
        <v>363</v>
      </c>
      <c r="Q23" s="30">
        <f>COUNTIF($K$2:$K$85,31)</f>
        <v>0</v>
      </c>
    </row>
    <row r="24" spans="1:17" s="3" customFormat="1" ht="12" x14ac:dyDescent="0.2">
      <c r="A24" s="3">
        <v>23</v>
      </c>
      <c r="B24" s="35">
        <v>2017</v>
      </c>
      <c r="C24" s="36" t="s">
        <v>186</v>
      </c>
      <c r="D24" s="36" t="s">
        <v>187</v>
      </c>
      <c r="E24" s="36" t="s">
        <v>16</v>
      </c>
      <c r="F24" s="36" t="s">
        <v>188</v>
      </c>
      <c r="G24" s="35">
        <v>2017</v>
      </c>
      <c r="H24" s="36" t="s">
        <v>381</v>
      </c>
      <c r="I24" s="36" t="s">
        <v>382</v>
      </c>
      <c r="J24" s="35">
        <v>5</v>
      </c>
      <c r="K24" s="35">
        <v>23</v>
      </c>
      <c r="L24" s="35">
        <v>0</v>
      </c>
      <c r="M24" s="39">
        <v>43446</v>
      </c>
    </row>
    <row r="25" spans="1:17" s="3" customFormat="1" ht="12" x14ac:dyDescent="0.2">
      <c r="A25" s="3">
        <v>24</v>
      </c>
      <c r="B25" s="35">
        <v>2017</v>
      </c>
      <c r="C25" s="36" t="s">
        <v>203</v>
      </c>
      <c r="D25" s="36" t="s">
        <v>70</v>
      </c>
      <c r="E25" s="36" t="s">
        <v>22</v>
      </c>
      <c r="F25" s="36" t="s">
        <v>204</v>
      </c>
      <c r="G25" s="35">
        <v>2017</v>
      </c>
      <c r="H25" s="36" t="s">
        <v>381</v>
      </c>
      <c r="I25" s="36" t="s">
        <v>382</v>
      </c>
      <c r="J25" s="35">
        <v>5</v>
      </c>
      <c r="K25" s="35">
        <v>28</v>
      </c>
      <c r="L25" s="35">
        <v>0</v>
      </c>
      <c r="M25" s="39">
        <v>43446</v>
      </c>
    </row>
    <row r="26" spans="1:17" s="3" customFormat="1" ht="12" x14ac:dyDescent="0.2">
      <c r="A26" s="3">
        <v>25</v>
      </c>
      <c r="B26" s="35">
        <v>2016</v>
      </c>
      <c r="C26" s="36" t="s">
        <v>248</v>
      </c>
      <c r="D26" s="36" t="s">
        <v>249</v>
      </c>
      <c r="E26" s="36" t="s">
        <v>16</v>
      </c>
      <c r="F26" s="36" t="s">
        <v>250</v>
      </c>
      <c r="G26" s="35">
        <v>2016</v>
      </c>
      <c r="H26" s="36" t="s">
        <v>381</v>
      </c>
      <c r="I26" s="36" t="s">
        <v>382</v>
      </c>
      <c r="J26" s="35">
        <v>5</v>
      </c>
      <c r="K26" s="35">
        <v>23</v>
      </c>
      <c r="L26" s="35">
        <v>0</v>
      </c>
      <c r="M26" s="39">
        <v>43515</v>
      </c>
    </row>
    <row r="27" spans="1:17" s="3" customFormat="1" ht="12" x14ac:dyDescent="0.2">
      <c r="A27" s="3">
        <v>26</v>
      </c>
      <c r="B27" s="35">
        <v>2017</v>
      </c>
      <c r="C27" s="36" t="s">
        <v>200</v>
      </c>
      <c r="D27" s="36" t="s">
        <v>201</v>
      </c>
      <c r="E27" s="36" t="s">
        <v>16</v>
      </c>
      <c r="F27" s="36" t="s">
        <v>202</v>
      </c>
      <c r="G27" s="35">
        <v>2017</v>
      </c>
      <c r="H27" s="36" t="s">
        <v>381</v>
      </c>
      <c r="I27" s="36" t="s">
        <v>382</v>
      </c>
      <c r="J27" s="35">
        <v>5</v>
      </c>
      <c r="K27" s="35">
        <v>24</v>
      </c>
      <c r="L27" s="35">
        <v>0</v>
      </c>
      <c r="M27" s="39">
        <v>43515</v>
      </c>
    </row>
    <row r="28" spans="1:17" s="3" customFormat="1" ht="12" x14ac:dyDescent="0.2">
      <c r="A28" s="3">
        <v>27</v>
      </c>
      <c r="B28" s="35">
        <v>2018</v>
      </c>
      <c r="C28" s="36" t="s">
        <v>95</v>
      </c>
      <c r="D28" s="36" t="s">
        <v>82</v>
      </c>
      <c r="E28" s="36" t="s">
        <v>16</v>
      </c>
      <c r="F28" s="36" t="s">
        <v>96</v>
      </c>
      <c r="G28" s="35">
        <v>2018</v>
      </c>
      <c r="H28" s="36" t="s">
        <v>381</v>
      </c>
      <c r="I28" s="36" t="s">
        <v>382</v>
      </c>
      <c r="J28" s="35">
        <v>5</v>
      </c>
      <c r="K28" s="35">
        <v>28</v>
      </c>
      <c r="L28" s="35">
        <v>0</v>
      </c>
      <c r="M28" s="39">
        <v>43515</v>
      </c>
    </row>
    <row r="29" spans="1:17" s="3" customFormat="1" ht="12" x14ac:dyDescent="0.2">
      <c r="A29" s="3">
        <v>28</v>
      </c>
      <c r="B29" s="35">
        <v>2018</v>
      </c>
      <c r="C29" s="36" t="s">
        <v>117</v>
      </c>
      <c r="D29" s="36" t="s">
        <v>118</v>
      </c>
      <c r="E29" s="36" t="s">
        <v>22</v>
      </c>
      <c r="F29" s="36" t="s">
        <v>119</v>
      </c>
      <c r="G29" s="35">
        <v>2018</v>
      </c>
      <c r="H29" s="36" t="s">
        <v>381</v>
      </c>
      <c r="I29" s="36" t="s">
        <v>382</v>
      </c>
      <c r="J29" s="35">
        <v>5</v>
      </c>
      <c r="K29" s="35">
        <v>28</v>
      </c>
      <c r="L29" s="35">
        <v>0</v>
      </c>
      <c r="M29" s="39">
        <v>43515</v>
      </c>
    </row>
    <row r="30" spans="1:17" s="3" customFormat="1" ht="12" x14ac:dyDescent="0.2">
      <c r="A30" s="3">
        <v>29</v>
      </c>
      <c r="B30" s="35">
        <v>2018</v>
      </c>
      <c r="C30" s="36" t="s">
        <v>144</v>
      </c>
      <c r="D30" s="36" t="s">
        <v>145</v>
      </c>
      <c r="E30" s="36" t="s">
        <v>16</v>
      </c>
      <c r="F30" s="36" t="s">
        <v>146</v>
      </c>
      <c r="G30" s="35">
        <v>2018</v>
      </c>
      <c r="H30" s="36" t="s">
        <v>381</v>
      </c>
      <c r="I30" s="36" t="s">
        <v>382</v>
      </c>
      <c r="J30" s="35">
        <v>5</v>
      </c>
      <c r="K30" s="35">
        <v>27</v>
      </c>
      <c r="L30" s="35">
        <v>0</v>
      </c>
      <c r="M30" s="39">
        <v>43515</v>
      </c>
    </row>
    <row r="31" spans="1:17" s="3" customFormat="1" ht="12" x14ac:dyDescent="0.2">
      <c r="A31" s="3">
        <v>30</v>
      </c>
      <c r="B31" s="35">
        <v>2018</v>
      </c>
      <c r="C31" s="36" t="s">
        <v>160</v>
      </c>
      <c r="D31" s="36" t="s">
        <v>79</v>
      </c>
      <c r="E31" s="36" t="s">
        <v>22</v>
      </c>
      <c r="F31" s="36" t="s">
        <v>161</v>
      </c>
      <c r="G31" s="35">
        <v>2018</v>
      </c>
      <c r="H31" s="36" t="s">
        <v>381</v>
      </c>
      <c r="I31" s="36" t="s">
        <v>382</v>
      </c>
      <c r="J31" s="35">
        <v>5</v>
      </c>
      <c r="K31" s="35">
        <v>28</v>
      </c>
      <c r="L31" s="35">
        <v>0</v>
      </c>
      <c r="M31" s="39">
        <v>43515</v>
      </c>
    </row>
    <row r="32" spans="1:17" s="3" customFormat="1" ht="12" x14ac:dyDescent="0.2">
      <c r="A32" s="3">
        <v>31</v>
      </c>
      <c r="B32" s="35">
        <v>2018</v>
      </c>
      <c r="C32" s="36" t="s">
        <v>170</v>
      </c>
      <c r="D32" s="36" t="s">
        <v>171</v>
      </c>
      <c r="E32" s="36" t="s">
        <v>16</v>
      </c>
      <c r="F32" s="36" t="s">
        <v>172</v>
      </c>
      <c r="G32" s="35">
        <v>2018</v>
      </c>
      <c r="H32" s="36" t="s">
        <v>381</v>
      </c>
      <c r="I32" s="36" t="s">
        <v>382</v>
      </c>
      <c r="J32" s="35">
        <v>5</v>
      </c>
      <c r="K32" s="35">
        <v>24</v>
      </c>
      <c r="L32" s="35">
        <v>0</v>
      </c>
      <c r="M32" s="39">
        <v>43515</v>
      </c>
    </row>
    <row r="33" spans="1:13" s="3" customFormat="1" ht="12" x14ac:dyDescent="0.2">
      <c r="A33" s="3">
        <v>32</v>
      </c>
      <c r="B33" s="35">
        <v>2018</v>
      </c>
      <c r="C33" s="36" t="s">
        <v>179</v>
      </c>
      <c r="D33" s="36" t="s">
        <v>180</v>
      </c>
      <c r="E33" s="36" t="s">
        <v>22</v>
      </c>
      <c r="F33" s="36" t="s">
        <v>181</v>
      </c>
      <c r="G33" s="35">
        <v>2018</v>
      </c>
      <c r="H33" s="36" t="s">
        <v>381</v>
      </c>
      <c r="I33" s="36" t="s">
        <v>382</v>
      </c>
      <c r="J33" s="35">
        <v>5</v>
      </c>
      <c r="K33" s="35">
        <v>28</v>
      </c>
      <c r="L33" s="35">
        <v>0</v>
      </c>
      <c r="M33" s="39">
        <v>43515</v>
      </c>
    </row>
    <row r="34" spans="1:13" s="3" customFormat="1" ht="12" x14ac:dyDescent="0.2">
      <c r="A34" s="3">
        <v>33</v>
      </c>
      <c r="B34" s="35">
        <v>2018</v>
      </c>
      <c r="C34" s="36" t="s">
        <v>132</v>
      </c>
      <c r="D34" s="36" t="s">
        <v>133</v>
      </c>
      <c r="E34" s="36" t="s">
        <v>16</v>
      </c>
      <c r="F34" s="36" t="s">
        <v>134</v>
      </c>
      <c r="G34" s="35">
        <v>2018</v>
      </c>
      <c r="H34" s="36" t="s">
        <v>381</v>
      </c>
      <c r="I34" s="36" t="s">
        <v>382</v>
      </c>
      <c r="J34" s="35">
        <v>5</v>
      </c>
      <c r="K34" s="35">
        <v>30</v>
      </c>
      <c r="L34" s="35">
        <v>0</v>
      </c>
      <c r="M34" s="39">
        <v>43523</v>
      </c>
    </row>
    <row r="35" spans="1:13" s="3" customFormat="1" ht="12" x14ac:dyDescent="0.2">
      <c r="A35" s="3">
        <v>34</v>
      </c>
      <c r="B35" s="35">
        <v>2018</v>
      </c>
      <c r="C35" s="36" t="s">
        <v>184</v>
      </c>
      <c r="D35" s="36" t="s">
        <v>49</v>
      </c>
      <c r="E35" s="36" t="s">
        <v>22</v>
      </c>
      <c r="F35" s="36" t="s">
        <v>185</v>
      </c>
      <c r="G35" s="35">
        <v>2018</v>
      </c>
      <c r="H35" s="36" t="s">
        <v>381</v>
      </c>
      <c r="I35" s="36" t="s">
        <v>382</v>
      </c>
      <c r="J35" s="35">
        <v>5</v>
      </c>
      <c r="K35" s="35">
        <v>28</v>
      </c>
      <c r="L35" s="35">
        <v>0</v>
      </c>
      <c r="M35" s="39">
        <v>43523</v>
      </c>
    </row>
    <row r="36" spans="1:13" s="3" customFormat="1" ht="12" x14ac:dyDescent="0.2">
      <c r="A36" s="3">
        <v>35</v>
      </c>
      <c r="B36" s="35">
        <v>2018</v>
      </c>
      <c r="C36" s="36" t="s">
        <v>103</v>
      </c>
      <c r="D36" s="36" t="s">
        <v>37</v>
      </c>
      <c r="E36" s="36" t="s">
        <v>22</v>
      </c>
      <c r="F36" s="36" t="s">
        <v>104</v>
      </c>
      <c r="G36" s="35">
        <v>2018</v>
      </c>
      <c r="H36" s="36" t="s">
        <v>381</v>
      </c>
      <c r="I36" s="36" t="s">
        <v>382</v>
      </c>
      <c r="J36" s="35">
        <v>5</v>
      </c>
      <c r="K36" s="35">
        <v>22</v>
      </c>
      <c r="L36" s="35">
        <v>0</v>
      </c>
      <c r="M36" s="39">
        <v>43633</v>
      </c>
    </row>
    <row r="37" spans="1:13" s="3" customFormat="1" ht="12" x14ac:dyDescent="0.2">
      <c r="A37" s="3">
        <v>36</v>
      </c>
      <c r="B37" s="35">
        <v>2018</v>
      </c>
      <c r="C37" s="36" t="s">
        <v>173</v>
      </c>
      <c r="D37" s="36" t="s">
        <v>174</v>
      </c>
      <c r="E37" s="36" t="s">
        <v>22</v>
      </c>
      <c r="F37" s="36" t="s">
        <v>175</v>
      </c>
      <c r="G37" s="35">
        <v>2018</v>
      </c>
      <c r="H37" s="36" t="s">
        <v>381</v>
      </c>
      <c r="I37" s="36" t="s">
        <v>382</v>
      </c>
      <c r="J37" s="35">
        <v>5</v>
      </c>
      <c r="K37" s="35">
        <v>28</v>
      </c>
      <c r="L37" s="35">
        <v>0</v>
      </c>
      <c r="M37" s="39">
        <v>43633</v>
      </c>
    </row>
    <row r="38" spans="1:13" s="3" customFormat="1" ht="12" x14ac:dyDescent="0.2">
      <c r="A38" s="3">
        <v>37</v>
      </c>
      <c r="B38" s="35">
        <v>2018</v>
      </c>
      <c r="C38" s="36" t="s">
        <v>135</v>
      </c>
      <c r="D38" s="36" t="s">
        <v>136</v>
      </c>
      <c r="E38" s="36" t="s">
        <v>22</v>
      </c>
      <c r="F38" s="36" t="s">
        <v>137</v>
      </c>
      <c r="G38" s="35">
        <v>2018</v>
      </c>
      <c r="H38" s="36" t="s">
        <v>381</v>
      </c>
      <c r="I38" s="36" t="s">
        <v>382</v>
      </c>
      <c r="J38" s="35">
        <v>5</v>
      </c>
      <c r="K38" s="35">
        <v>20</v>
      </c>
      <c r="L38" s="35">
        <v>0</v>
      </c>
      <c r="M38" s="39">
        <v>43664</v>
      </c>
    </row>
    <row r="39" spans="1:13" s="3" customFormat="1" ht="12" x14ac:dyDescent="0.2">
      <c r="A39" s="3">
        <v>38</v>
      </c>
      <c r="B39" s="35">
        <v>2018</v>
      </c>
      <c r="C39" s="36" t="s">
        <v>167</v>
      </c>
      <c r="D39" s="36" t="s">
        <v>168</v>
      </c>
      <c r="E39" s="36" t="s">
        <v>22</v>
      </c>
      <c r="F39" s="36" t="s">
        <v>169</v>
      </c>
      <c r="G39" s="35">
        <v>2018</v>
      </c>
      <c r="H39" s="36" t="s">
        <v>381</v>
      </c>
      <c r="I39" s="36" t="s">
        <v>382</v>
      </c>
      <c r="J39" s="35">
        <v>5</v>
      </c>
      <c r="K39" s="35">
        <v>24</v>
      </c>
      <c r="L39" s="35">
        <v>0</v>
      </c>
      <c r="M39" s="39">
        <v>43664</v>
      </c>
    </row>
    <row r="40" spans="1:13" s="3" customFormat="1" ht="12" x14ac:dyDescent="0.2">
      <c r="A40" s="3">
        <v>39</v>
      </c>
      <c r="B40" s="35">
        <v>2018</v>
      </c>
      <c r="C40" s="36" t="s">
        <v>182</v>
      </c>
      <c r="D40" s="36" t="s">
        <v>163</v>
      </c>
      <c r="E40" s="36" t="s">
        <v>22</v>
      </c>
      <c r="F40" s="36" t="s">
        <v>183</v>
      </c>
      <c r="G40" s="35">
        <v>2018</v>
      </c>
      <c r="H40" s="36" t="s">
        <v>381</v>
      </c>
      <c r="I40" s="36" t="s">
        <v>382</v>
      </c>
      <c r="J40" s="35">
        <v>5</v>
      </c>
      <c r="K40" s="35">
        <v>18</v>
      </c>
      <c r="L40" s="35">
        <v>0</v>
      </c>
      <c r="M40" s="39">
        <v>43664</v>
      </c>
    </row>
    <row r="41" spans="1:13" s="3" customFormat="1" ht="12" x14ac:dyDescent="0.2">
      <c r="A41" s="3">
        <v>40</v>
      </c>
      <c r="B41" s="35">
        <v>2017</v>
      </c>
      <c r="C41" s="36" t="s">
        <v>194</v>
      </c>
      <c r="D41" s="36" t="s">
        <v>195</v>
      </c>
      <c r="E41" s="36" t="s">
        <v>22</v>
      </c>
      <c r="F41" s="36" t="s">
        <v>196</v>
      </c>
      <c r="G41" s="35">
        <v>2017</v>
      </c>
      <c r="H41" s="36" t="s">
        <v>381</v>
      </c>
      <c r="I41" s="36" t="s">
        <v>382</v>
      </c>
      <c r="J41" s="35">
        <v>5</v>
      </c>
      <c r="K41" s="35">
        <v>25</v>
      </c>
      <c r="L41" s="35">
        <v>0</v>
      </c>
      <c r="M41" s="39">
        <v>43728</v>
      </c>
    </row>
    <row r="42" spans="1:13" s="3" customFormat="1" ht="12" x14ac:dyDescent="0.2">
      <c r="A42" s="3">
        <v>41</v>
      </c>
      <c r="B42" s="35">
        <v>2018</v>
      </c>
      <c r="C42" s="36" t="s">
        <v>100</v>
      </c>
      <c r="D42" s="36" t="s">
        <v>101</v>
      </c>
      <c r="E42" s="36" t="s">
        <v>22</v>
      </c>
      <c r="F42" s="36" t="s">
        <v>102</v>
      </c>
      <c r="G42" s="35">
        <v>2018</v>
      </c>
      <c r="H42" s="36" t="s">
        <v>381</v>
      </c>
      <c r="I42" s="36" t="s">
        <v>382</v>
      </c>
      <c r="J42" s="35">
        <v>5</v>
      </c>
      <c r="K42" s="35">
        <v>28</v>
      </c>
      <c r="L42" s="35">
        <v>0</v>
      </c>
      <c r="M42" s="39">
        <v>43728</v>
      </c>
    </row>
    <row r="43" spans="1:13" s="3" customFormat="1" ht="12" x14ac:dyDescent="0.2">
      <c r="A43" s="3">
        <v>42</v>
      </c>
      <c r="B43" s="35">
        <v>2018</v>
      </c>
      <c r="C43" s="36" t="s">
        <v>105</v>
      </c>
      <c r="D43" s="36" t="s">
        <v>106</v>
      </c>
      <c r="E43" s="36" t="s">
        <v>16</v>
      </c>
      <c r="F43" s="36" t="s">
        <v>107</v>
      </c>
      <c r="G43" s="35">
        <v>2018</v>
      </c>
      <c r="H43" s="36" t="s">
        <v>381</v>
      </c>
      <c r="I43" s="36" t="s">
        <v>382</v>
      </c>
      <c r="J43" s="35">
        <v>5</v>
      </c>
      <c r="K43" s="35">
        <v>23</v>
      </c>
      <c r="L43" s="35">
        <v>0</v>
      </c>
      <c r="M43" s="39">
        <v>43728</v>
      </c>
    </row>
    <row r="44" spans="1:13" s="3" customFormat="1" ht="12" x14ac:dyDescent="0.2">
      <c r="A44" s="3">
        <v>43</v>
      </c>
      <c r="B44" s="35">
        <v>2018</v>
      </c>
      <c r="C44" s="36" t="s">
        <v>108</v>
      </c>
      <c r="D44" s="36" t="s">
        <v>109</v>
      </c>
      <c r="E44" s="36" t="s">
        <v>22</v>
      </c>
      <c r="F44" s="36" t="s">
        <v>110</v>
      </c>
      <c r="G44" s="35">
        <v>2018</v>
      </c>
      <c r="H44" s="36" t="s">
        <v>381</v>
      </c>
      <c r="I44" s="36" t="s">
        <v>382</v>
      </c>
      <c r="J44" s="35">
        <v>5</v>
      </c>
      <c r="K44" s="35">
        <v>24</v>
      </c>
      <c r="L44" s="35">
        <v>0</v>
      </c>
      <c r="M44" s="39">
        <v>43728</v>
      </c>
    </row>
    <row r="45" spans="1:13" s="3" customFormat="1" ht="12" x14ac:dyDescent="0.2">
      <c r="A45" s="3">
        <v>44</v>
      </c>
      <c r="B45" s="35">
        <v>2018</v>
      </c>
      <c r="C45" s="36" t="s">
        <v>162</v>
      </c>
      <c r="D45" s="36" t="s">
        <v>163</v>
      </c>
      <c r="E45" s="36" t="s">
        <v>22</v>
      </c>
      <c r="F45" s="36" t="s">
        <v>164</v>
      </c>
      <c r="G45" s="35">
        <v>2018</v>
      </c>
      <c r="H45" s="36" t="s">
        <v>381</v>
      </c>
      <c r="I45" s="36" t="s">
        <v>382</v>
      </c>
      <c r="J45" s="35">
        <v>5</v>
      </c>
      <c r="K45" s="35">
        <v>21</v>
      </c>
      <c r="L45" s="35">
        <v>0</v>
      </c>
      <c r="M45" s="39">
        <v>43728</v>
      </c>
    </row>
    <row r="46" spans="1:13" s="3" customFormat="1" ht="12" x14ac:dyDescent="0.2">
      <c r="A46" s="3">
        <v>45</v>
      </c>
      <c r="B46" s="35">
        <v>2018</v>
      </c>
      <c r="C46" s="36" t="s">
        <v>165</v>
      </c>
      <c r="D46" s="36" t="s">
        <v>34</v>
      </c>
      <c r="E46" s="36" t="s">
        <v>22</v>
      </c>
      <c r="F46" s="36" t="s">
        <v>166</v>
      </c>
      <c r="G46" s="35">
        <v>2018</v>
      </c>
      <c r="H46" s="36" t="s">
        <v>381</v>
      </c>
      <c r="I46" s="36" t="s">
        <v>382</v>
      </c>
      <c r="J46" s="35">
        <v>5</v>
      </c>
      <c r="K46" s="35">
        <v>18</v>
      </c>
      <c r="L46" s="35">
        <v>0</v>
      </c>
      <c r="M46" s="39">
        <v>43728</v>
      </c>
    </row>
    <row r="47" spans="1:13" s="3" customFormat="1" ht="12" x14ac:dyDescent="0.2">
      <c r="A47" s="3">
        <v>46</v>
      </c>
      <c r="B47" s="35">
        <v>2018</v>
      </c>
      <c r="C47" s="36" t="s">
        <v>92</v>
      </c>
      <c r="D47" s="36" t="s">
        <v>93</v>
      </c>
      <c r="E47" s="36" t="s">
        <v>16</v>
      </c>
      <c r="F47" s="36" t="s">
        <v>94</v>
      </c>
      <c r="G47" s="35">
        <v>2018</v>
      </c>
      <c r="H47" s="36" t="s">
        <v>381</v>
      </c>
      <c r="I47" s="36" t="s">
        <v>382</v>
      </c>
      <c r="J47" s="35">
        <v>5</v>
      </c>
      <c r="K47" s="35">
        <v>24</v>
      </c>
      <c r="L47" s="35">
        <v>0</v>
      </c>
      <c r="M47" s="39">
        <v>43809</v>
      </c>
    </row>
    <row r="48" spans="1:13" s="3" customFormat="1" ht="12" x14ac:dyDescent="0.2">
      <c r="A48" s="3">
        <v>47</v>
      </c>
      <c r="B48" s="35">
        <v>2018</v>
      </c>
      <c r="C48" s="36" t="s">
        <v>97</v>
      </c>
      <c r="D48" s="36" t="s">
        <v>98</v>
      </c>
      <c r="E48" s="36" t="s">
        <v>16</v>
      </c>
      <c r="F48" s="36" t="s">
        <v>99</v>
      </c>
      <c r="G48" s="35">
        <v>2018</v>
      </c>
      <c r="H48" s="36" t="s">
        <v>381</v>
      </c>
      <c r="I48" s="36" t="s">
        <v>382</v>
      </c>
      <c r="J48" s="35">
        <v>5</v>
      </c>
      <c r="K48" s="35">
        <v>21</v>
      </c>
      <c r="L48" s="35">
        <v>0</v>
      </c>
      <c r="M48" s="39">
        <v>43809</v>
      </c>
    </row>
    <row r="49" spans="1:13" s="3" customFormat="1" ht="12" x14ac:dyDescent="0.2">
      <c r="A49" s="3">
        <v>48</v>
      </c>
      <c r="B49" s="35">
        <v>2018</v>
      </c>
      <c r="C49" s="36" t="s">
        <v>114</v>
      </c>
      <c r="D49" s="36" t="s">
        <v>115</v>
      </c>
      <c r="E49" s="36" t="s">
        <v>22</v>
      </c>
      <c r="F49" s="36" t="s">
        <v>116</v>
      </c>
      <c r="G49" s="35">
        <v>2018</v>
      </c>
      <c r="H49" s="36" t="s">
        <v>381</v>
      </c>
      <c r="I49" s="36" t="s">
        <v>382</v>
      </c>
      <c r="J49" s="35">
        <v>5</v>
      </c>
      <c r="K49" s="35">
        <v>25</v>
      </c>
      <c r="L49" s="35">
        <v>0</v>
      </c>
      <c r="M49" s="39">
        <v>43809</v>
      </c>
    </row>
    <row r="50" spans="1:13" s="3" customFormat="1" ht="12" x14ac:dyDescent="0.2">
      <c r="A50" s="3">
        <v>49</v>
      </c>
      <c r="B50" s="35">
        <v>2018</v>
      </c>
      <c r="C50" s="36" t="s">
        <v>125</v>
      </c>
      <c r="D50" s="36" t="s">
        <v>126</v>
      </c>
      <c r="E50" s="36" t="s">
        <v>22</v>
      </c>
      <c r="F50" s="36" t="s">
        <v>127</v>
      </c>
      <c r="G50" s="35">
        <v>2018</v>
      </c>
      <c r="H50" s="36" t="s">
        <v>381</v>
      </c>
      <c r="I50" s="36" t="s">
        <v>382</v>
      </c>
      <c r="J50" s="35">
        <v>5</v>
      </c>
      <c r="K50" s="35">
        <v>22</v>
      </c>
      <c r="L50" s="35">
        <v>0</v>
      </c>
      <c r="M50" s="39">
        <v>43809</v>
      </c>
    </row>
    <row r="51" spans="1:13" s="3" customFormat="1" ht="12" x14ac:dyDescent="0.2">
      <c r="A51" s="3">
        <v>50</v>
      </c>
      <c r="B51" s="35">
        <v>2018</v>
      </c>
      <c r="C51" s="36" t="s">
        <v>128</v>
      </c>
      <c r="D51" s="36" t="s">
        <v>109</v>
      </c>
      <c r="E51" s="36" t="s">
        <v>22</v>
      </c>
      <c r="F51" s="36" t="s">
        <v>129</v>
      </c>
      <c r="G51" s="35">
        <v>2018</v>
      </c>
      <c r="H51" s="36" t="s">
        <v>381</v>
      </c>
      <c r="I51" s="36" t="s">
        <v>382</v>
      </c>
      <c r="J51" s="35">
        <v>5</v>
      </c>
      <c r="K51" s="35">
        <v>27</v>
      </c>
      <c r="L51" s="35">
        <v>0</v>
      </c>
      <c r="M51" s="39">
        <v>43809</v>
      </c>
    </row>
    <row r="52" spans="1:13" s="3" customFormat="1" ht="12" x14ac:dyDescent="0.2">
      <c r="A52" s="3">
        <v>51</v>
      </c>
      <c r="B52" s="35">
        <v>2018</v>
      </c>
      <c r="C52" s="36" t="s">
        <v>130</v>
      </c>
      <c r="D52" s="36" t="s">
        <v>82</v>
      </c>
      <c r="E52" s="36" t="s">
        <v>16</v>
      </c>
      <c r="F52" s="36" t="s">
        <v>131</v>
      </c>
      <c r="G52" s="35">
        <v>2018</v>
      </c>
      <c r="H52" s="36" t="s">
        <v>381</v>
      </c>
      <c r="I52" s="36" t="s">
        <v>382</v>
      </c>
      <c r="J52" s="35">
        <v>5</v>
      </c>
      <c r="K52" s="35">
        <v>24</v>
      </c>
      <c r="L52" s="35">
        <v>0</v>
      </c>
      <c r="M52" s="39">
        <v>43809</v>
      </c>
    </row>
    <row r="53" spans="1:13" s="3" customFormat="1" ht="12" x14ac:dyDescent="0.2">
      <c r="A53" s="3">
        <v>52</v>
      </c>
      <c r="B53" s="35">
        <v>2018</v>
      </c>
      <c r="C53" s="36" t="s">
        <v>153</v>
      </c>
      <c r="D53" s="36" t="s">
        <v>154</v>
      </c>
      <c r="E53" s="36" t="s">
        <v>22</v>
      </c>
      <c r="F53" s="36" t="s">
        <v>155</v>
      </c>
      <c r="G53" s="35">
        <v>2018</v>
      </c>
      <c r="H53" s="36" t="s">
        <v>381</v>
      </c>
      <c r="I53" s="36" t="s">
        <v>382</v>
      </c>
      <c r="J53" s="35">
        <v>5</v>
      </c>
      <c r="K53" s="35">
        <v>26</v>
      </c>
      <c r="L53" s="35">
        <v>0</v>
      </c>
      <c r="M53" s="39">
        <v>43809</v>
      </c>
    </row>
    <row r="54" spans="1:13" s="3" customFormat="1" ht="12" x14ac:dyDescent="0.2">
      <c r="A54" s="3">
        <v>53</v>
      </c>
      <c r="B54" s="35">
        <v>2018</v>
      </c>
      <c r="C54" s="36" t="s">
        <v>156</v>
      </c>
      <c r="D54" s="36" t="s">
        <v>34</v>
      </c>
      <c r="E54" s="36" t="s">
        <v>22</v>
      </c>
      <c r="F54" s="36" t="s">
        <v>157</v>
      </c>
      <c r="G54" s="35">
        <v>2018</v>
      </c>
      <c r="H54" s="36" t="s">
        <v>381</v>
      </c>
      <c r="I54" s="36" t="s">
        <v>382</v>
      </c>
      <c r="J54" s="35">
        <v>5</v>
      </c>
      <c r="K54" s="35">
        <v>25</v>
      </c>
      <c r="L54" s="35">
        <v>0</v>
      </c>
      <c r="M54" s="39">
        <v>43809</v>
      </c>
    </row>
    <row r="55" spans="1:13" s="3" customFormat="1" ht="12" x14ac:dyDescent="0.2">
      <c r="A55" s="3">
        <v>54</v>
      </c>
      <c r="B55" s="35">
        <v>2018</v>
      </c>
      <c r="C55" s="36" t="s">
        <v>158</v>
      </c>
      <c r="D55" s="36" t="s">
        <v>25</v>
      </c>
      <c r="E55" s="36" t="s">
        <v>22</v>
      </c>
      <c r="F55" s="36" t="s">
        <v>159</v>
      </c>
      <c r="G55" s="35">
        <v>2018</v>
      </c>
      <c r="H55" s="36" t="s">
        <v>381</v>
      </c>
      <c r="I55" s="36" t="s">
        <v>382</v>
      </c>
      <c r="J55" s="35">
        <v>5</v>
      </c>
      <c r="K55" s="35">
        <v>24</v>
      </c>
      <c r="L55" s="35">
        <v>0</v>
      </c>
      <c r="M55" s="39">
        <v>43809</v>
      </c>
    </row>
    <row r="56" spans="1:13" s="3" customFormat="1" ht="12" x14ac:dyDescent="0.2">
      <c r="A56" s="3">
        <v>55</v>
      </c>
      <c r="B56" s="35">
        <v>2018</v>
      </c>
      <c r="C56" s="36" t="s">
        <v>147</v>
      </c>
      <c r="D56" s="36" t="s">
        <v>148</v>
      </c>
      <c r="E56" s="36" t="s">
        <v>22</v>
      </c>
      <c r="F56" s="36" t="s">
        <v>149</v>
      </c>
      <c r="G56" s="35">
        <v>2018</v>
      </c>
      <c r="H56" s="36" t="s">
        <v>381</v>
      </c>
      <c r="I56" s="36" t="s">
        <v>382</v>
      </c>
      <c r="J56" s="35">
        <v>5</v>
      </c>
      <c r="K56" s="35">
        <v>24</v>
      </c>
      <c r="L56" s="35">
        <v>0</v>
      </c>
      <c r="M56" s="39">
        <v>43818</v>
      </c>
    </row>
    <row r="57" spans="1:13" s="3" customFormat="1" ht="12" x14ac:dyDescent="0.2">
      <c r="A57" s="3">
        <v>56</v>
      </c>
      <c r="B57" s="35">
        <v>2018</v>
      </c>
      <c r="C57" s="36" t="s">
        <v>150</v>
      </c>
      <c r="D57" s="36" t="s">
        <v>151</v>
      </c>
      <c r="E57" s="36" t="s">
        <v>16</v>
      </c>
      <c r="F57" s="36" t="s">
        <v>152</v>
      </c>
      <c r="G57" s="35">
        <v>2018</v>
      </c>
      <c r="H57" s="36" t="s">
        <v>381</v>
      </c>
      <c r="I57" s="36" t="s">
        <v>382</v>
      </c>
      <c r="J57" s="35">
        <v>5</v>
      </c>
      <c r="K57" s="35">
        <v>26</v>
      </c>
      <c r="L57" s="35">
        <v>0</v>
      </c>
      <c r="M57" s="39">
        <v>43880</v>
      </c>
    </row>
    <row r="58" spans="1:13" s="3" customFormat="1" ht="12" x14ac:dyDescent="0.2">
      <c r="A58" s="3">
        <v>57</v>
      </c>
      <c r="B58" s="35">
        <v>2019</v>
      </c>
      <c r="C58" s="36" t="s">
        <v>14</v>
      </c>
      <c r="D58" s="36" t="s">
        <v>15</v>
      </c>
      <c r="E58" s="36" t="s">
        <v>16</v>
      </c>
      <c r="F58" s="36" t="s">
        <v>17</v>
      </c>
      <c r="G58" s="35">
        <v>2019</v>
      </c>
      <c r="H58" s="36" t="s">
        <v>381</v>
      </c>
      <c r="I58" s="36" t="s">
        <v>382</v>
      </c>
      <c r="J58" s="35">
        <v>5</v>
      </c>
      <c r="K58" s="35">
        <v>24</v>
      </c>
      <c r="L58" s="35">
        <v>0</v>
      </c>
      <c r="M58" s="39">
        <v>43880</v>
      </c>
    </row>
    <row r="59" spans="1:13" s="3" customFormat="1" ht="12" x14ac:dyDescent="0.2">
      <c r="A59" s="3">
        <v>58</v>
      </c>
      <c r="B59" s="35">
        <v>2019</v>
      </c>
      <c r="C59" s="36" t="s">
        <v>20</v>
      </c>
      <c r="D59" s="36" t="s">
        <v>21</v>
      </c>
      <c r="E59" s="36" t="s">
        <v>22</v>
      </c>
      <c r="F59" s="36" t="s">
        <v>23</v>
      </c>
      <c r="G59" s="35">
        <v>2019</v>
      </c>
      <c r="H59" s="36" t="s">
        <v>381</v>
      </c>
      <c r="I59" s="36" t="s">
        <v>382</v>
      </c>
      <c r="J59" s="35">
        <v>5</v>
      </c>
      <c r="K59" s="35">
        <v>23</v>
      </c>
      <c r="L59" s="35">
        <v>0</v>
      </c>
      <c r="M59" s="39">
        <v>43880</v>
      </c>
    </row>
    <row r="60" spans="1:13" s="3" customFormat="1" ht="12" x14ac:dyDescent="0.2">
      <c r="A60" s="3">
        <v>59</v>
      </c>
      <c r="B60" s="35">
        <v>2019</v>
      </c>
      <c r="C60" s="36" t="s">
        <v>24</v>
      </c>
      <c r="D60" s="36" t="s">
        <v>25</v>
      </c>
      <c r="E60" s="36" t="s">
        <v>22</v>
      </c>
      <c r="F60" s="36" t="s">
        <v>26</v>
      </c>
      <c r="G60" s="35">
        <v>2019</v>
      </c>
      <c r="H60" s="36" t="s">
        <v>381</v>
      </c>
      <c r="I60" s="36" t="s">
        <v>382</v>
      </c>
      <c r="J60" s="35">
        <v>5</v>
      </c>
      <c r="K60" s="35">
        <v>28</v>
      </c>
      <c r="L60" s="35">
        <v>0</v>
      </c>
      <c r="M60" s="39">
        <v>43880</v>
      </c>
    </row>
    <row r="61" spans="1:13" s="3" customFormat="1" ht="12" x14ac:dyDescent="0.2">
      <c r="A61" s="3">
        <v>60</v>
      </c>
      <c r="B61" s="35">
        <v>2019</v>
      </c>
      <c r="C61" s="36" t="s">
        <v>27</v>
      </c>
      <c r="D61" s="36" t="s">
        <v>28</v>
      </c>
      <c r="E61" s="36" t="s">
        <v>22</v>
      </c>
      <c r="F61" s="36" t="s">
        <v>29</v>
      </c>
      <c r="G61" s="35">
        <v>2019</v>
      </c>
      <c r="H61" s="36" t="s">
        <v>381</v>
      </c>
      <c r="I61" s="36" t="s">
        <v>382</v>
      </c>
      <c r="J61" s="35">
        <v>5</v>
      </c>
      <c r="K61" s="35">
        <v>27</v>
      </c>
      <c r="L61" s="35">
        <v>0</v>
      </c>
      <c r="M61" s="39">
        <v>43880</v>
      </c>
    </row>
    <row r="62" spans="1:13" s="3" customFormat="1" ht="12" x14ac:dyDescent="0.2">
      <c r="A62" s="3">
        <v>61</v>
      </c>
      <c r="B62" s="35">
        <v>2019</v>
      </c>
      <c r="C62" s="36" t="s">
        <v>30</v>
      </c>
      <c r="D62" s="36" t="s">
        <v>31</v>
      </c>
      <c r="E62" s="36" t="s">
        <v>22</v>
      </c>
      <c r="F62" s="36" t="s">
        <v>32</v>
      </c>
      <c r="G62" s="35">
        <v>2019</v>
      </c>
      <c r="H62" s="36" t="s">
        <v>381</v>
      </c>
      <c r="I62" s="36" t="s">
        <v>382</v>
      </c>
      <c r="J62" s="35">
        <v>5</v>
      </c>
      <c r="K62" s="35">
        <v>24</v>
      </c>
      <c r="L62" s="35">
        <v>0</v>
      </c>
      <c r="M62" s="39">
        <v>43880</v>
      </c>
    </row>
    <row r="63" spans="1:13" s="3" customFormat="1" ht="12" x14ac:dyDescent="0.2">
      <c r="A63" s="3">
        <v>62</v>
      </c>
      <c r="B63" s="35">
        <v>2019</v>
      </c>
      <c r="C63" s="36" t="s">
        <v>407</v>
      </c>
      <c r="D63" s="36" t="s">
        <v>34</v>
      </c>
      <c r="E63" s="36" t="s">
        <v>22</v>
      </c>
      <c r="F63" s="36" t="s">
        <v>408</v>
      </c>
      <c r="G63" s="35">
        <v>2019</v>
      </c>
      <c r="H63" s="36" t="s">
        <v>381</v>
      </c>
      <c r="I63" s="36" t="s">
        <v>382</v>
      </c>
      <c r="J63" s="35">
        <v>5</v>
      </c>
      <c r="K63" s="35">
        <v>24</v>
      </c>
      <c r="L63" s="35">
        <v>0</v>
      </c>
      <c r="M63" s="39">
        <v>43880</v>
      </c>
    </row>
    <row r="64" spans="1:13" s="3" customFormat="1" ht="12" x14ac:dyDescent="0.2">
      <c r="A64" s="3">
        <v>63</v>
      </c>
      <c r="B64" s="35">
        <v>2019</v>
      </c>
      <c r="C64" s="36" t="s">
        <v>33</v>
      </c>
      <c r="D64" s="36" t="s">
        <v>34</v>
      </c>
      <c r="E64" s="36" t="s">
        <v>22</v>
      </c>
      <c r="F64" s="36" t="s">
        <v>35</v>
      </c>
      <c r="G64" s="35">
        <v>2019</v>
      </c>
      <c r="H64" s="36" t="s">
        <v>381</v>
      </c>
      <c r="I64" s="36" t="s">
        <v>382</v>
      </c>
      <c r="J64" s="35">
        <v>5</v>
      </c>
      <c r="K64" s="35">
        <v>25</v>
      </c>
      <c r="L64" s="35">
        <v>0</v>
      </c>
      <c r="M64" s="39">
        <v>43880</v>
      </c>
    </row>
    <row r="65" spans="1:13" s="3" customFormat="1" ht="12" x14ac:dyDescent="0.2">
      <c r="A65" s="3">
        <v>64</v>
      </c>
      <c r="B65" s="35">
        <v>2019</v>
      </c>
      <c r="C65" s="36" t="s">
        <v>36</v>
      </c>
      <c r="D65" s="36" t="s">
        <v>37</v>
      </c>
      <c r="E65" s="36" t="s">
        <v>22</v>
      </c>
      <c r="F65" s="36" t="s">
        <v>38</v>
      </c>
      <c r="G65" s="35">
        <v>2019</v>
      </c>
      <c r="H65" s="36" t="s">
        <v>381</v>
      </c>
      <c r="I65" s="36" t="s">
        <v>382</v>
      </c>
      <c r="J65" s="35">
        <v>5</v>
      </c>
      <c r="K65" s="35">
        <v>27</v>
      </c>
      <c r="L65" s="35">
        <v>0</v>
      </c>
      <c r="M65" s="39">
        <v>43922</v>
      </c>
    </row>
    <row r="66" spans="1:13" s="3" customFormat="1" ht="12" x14ac:dyDescent="0.2">
      <c r="A66" s="3">
        <v>65</v>
      </c>
      <c r="B66" s="35">
        <v>2019</v>
      </c>
      <c r="C66" s="36" t="s">
        <v>409</v>
      </c>
      <c r="D66" s="36" t="s">
        <v>410</v>
      </c>
      <c r="E66" s="36" t="s">
        <v>22</v>
      </c>
      <c r="F66" s="36" t="s">
        <v>411</v>
      </c>
      <c r="G66" s="35">
        <v>2019</v>
      </c>
      <c r="H66" s="36" t="s">
        <v>381</v>
      </c>
      <c r="I66" s="36" t="s">
        <v>382</v>
      </c>
      <c r="J66" s="35">
        <v>5</v>
      </c>
      <c r="K66" s="35">
        <v>20</v>
      </c>
      <c r="L66" s="35">
        <v>0</v>
      </c>
      <c r="M66" s="39">
        <v>43922</v>
      </c>
    </row>
    <row r="67" spans="1:13" s="3" customFormat="1" ht="12" x14ac:dyDescent="0.2">
      <c r="A67" s="3">
        <v>66</v>
      </c>
      <c r="B67" s="35">
        <v>2019</v>
      </c>
      <c r="C67" s="36" t="s">
        <v>39</v>
      </c>
      <c r="D67" s="36" t="s">
        <v>40</v>
      </c>
      <c r="E67" s="36" t="s">
        <v>22</v>
      </c>
      <c r="F67" s="36" t="s">
        <v>41</v>
      </c>
      <c r="G67" s="35">
        <v>2019</v>
      </c>
      <c r="H67" s="36" t="s">
        <v>381</v>
      </c>
      <c r="I67" s="36" t="s">
        <v>382</v>
      </c>
      <c r="J67" s="35">
        <v>5</v>
      </c>
      <c r="K67" s="35">
        <v>28</v>
      </c>
      <c r="L67" s="35">
        <v>0</v>
      </c>
      <c r="M67" s="39">
        <v>43922</v>
      </c>
    </row>
    <row r="68" spans="1:13" s="3" customFormat="1" ht="12" x14ac:dyDescent="0.2">
      <c r="A68" s="3">
        <v>67</v>
      </c>
      <c r="B68" s="35">
        <v>2019</v>
      </c>
      <c r="C68" s="36" t="s">
        <v>42</v>
      </c>
      <c r="D68" s="36" t="s">
        <v>43</v>
      </c>
      <c r="E68" s="36" t="s">
        <v>22</v>
      </c>
      <c r="F68" s="36" t="s">
        <v>44</v>
      </c>
      <c r="G68" s="35">
        <v>2019</v>
      </c>
      <c r="H68" s="36" t="s">
        <v>381</v>
      </c>
      <c r="I68" s="36" t="s">
        <v>382</v>
      </c>
      <c r="J68" s="35">
        <v>5</v>
      </c>
      <c r="K68" s="35">
        <v>21</v>
      </c>
      <c r="L68" s="35">
        <v>0</v>
      </c>
      <c r="M68" s="39">
        <v>43922</v>
      </c>
    </row>
    <row r="69" spans="1:13" s="3" customFormat="1" ht="12" x14ac:dyDescent="0.2">
      <c r="A69" s="3">
        <v>68</v>
      </c>
      <c r="B69" s="35">
        <v>2018</v>
      </c>
      <c r="C69" s="36" t="s">
        <v>176</v>
      </c>
      <c r="D69" s="36" t="s">
        <v>177</v>
      </c>
      <c r="E69" s="36" t="s">
        <v>16</v>
      </c>
      <c r="F69" s="36" t="s">
        <v>178</v>
      </c>
      <c r="G69" s="35">
        <v>2018</v>
      </c>
      <c r="H69" s="36" t="s">
        <v>381</v>
      </c>
      <c r="I69" s="36" t="s">
        <v>382</v>
      </c>
      <c r="J69" s="35">
        <v>5</v>
      </c>
      <c r="K69" s="35">
        <v>22</v>
      </c>
      <c r="L69" s="35">
        <v>0</v>
      </c>
      <c r="M69" s="39">
        <v>43992</v>
      </c>
    </row>
    <row r="70" spans="1:13" s="3" customFormat="1" ht="12" x14ac:dyDescent="0.2">
      <c r="A70" s="3">
        <v>69</v>
      </c>
      <c r="B70" s="35">
        <v>2018</v>
      </c>
      <c r="C70" s="36" t="s">
        <v>138</v>
      </c>
      <c r="D70" s="36" t="s">
        <v>139</v>
      </c>
      <c r="E70" s="36" t="s">
        <v>22</v>
      </c>
      <c r="F70" s="36" t="s">
        <v>140</v>
      </c>
      <c r="G70" s="35">
        <v>2018</v>
      </c>
      <c r="H70" s="36" t="s">
        <v>381</v>
      </c>
      <c r="I70" s="36" t="s">
        <v>382</v>
      </c>
      <c r="J70" s="35">
        <v>5</v>
      </c>
      <c r="K70" s="35">
        <v>26</v>
      </c>
      <c r="L70" s="35">
        <v>0</v>
      </c>
      <c r="M70" s="39">
        <v>44020</v>
      </c>
    </row>
    <row r="71" spans="1:13" s="3" customFormat="1" ht="12" x14ac:dyDescent="0.2">
      <c r="A71" s="3">
        <v>70</v>
      </c>
      <c r="B71" s="35">
        <v>2019</v>
      </c>
      <c r="C71" s="36" t="s">
        <v>45</v>
      </c>
      <c r="D71" s="36" t="s">
        <v>46</v>
      </c>
      <c r="E71" s="36" t="s">
        <v>16</v>
      </c>
      <c r="F71" s="36" t="s">
        <v>47</v>
      </c>
      <c r="G71" s="35">
        <v>2019</v>
      </c>
      <c r="H71" s="36" t="s">
        <v>381</v>
      </c>
      <c r="I71" s="36" t="s">
        <v>382</v>
      </c>
      <c r="J71" s="35">
        <v>5</v>
      </c>
      <c r="K71" s="35">
        <v>25</v>
      </c>
      <c r="L71" s="35">
        <v>0</v>
      </c>
      <c r="M71" s="39">
        <v>44090</v>
      </c>
    </row>
    <row r="72" spans="1:13" s="3" customFormat="1" ht="12" x14ac:dyDescent="0.2">
      <c r="A72" s="3">
        <v>71</v>
      </c>
      <c r="B72" s="35">
        <v>2019</v>
      </c>
      <c r="C72" s="36" t="s">
        <v>48</v>
      </c>
      <c r="D72" s="36" t="s">
        <v>49</v>
      </c>
      <c r="E72" s="36" t="s">
        <v>22</v>
      </c>
      <c r="F72" s="36" t="s">
        <v>50</v>
      </c>
      <c r="G72" s="35">
        <v>2019</v>
      </c>
      <c r="H72" s="36" t="s">
        <v>381</v>
      </c>
      <c r="I72" s="36" t="s">
        <v>382</v>
      </c>
      <c r="J72" s="35">
        <v>5</v>
      </c>
      <c r="K72" s="35">
        <v>22</v>
      </c>
      <c r="L72" s="35">
        <v>0</v>
      </c>
      <c r="M72" s="39">
        <v>44090</v>
      </c>
    </row>
    <row r="73" spans="1:13" s="3" customFormat="1" ht="12" x14ac:dyDescent="0.2">
      <c r="A73" s="3">
        <v>72</v>
      </c>
      <c r="B73" s="35">
        <v>2019</v>
      </c>
      <c r="C73" s="36" t="s">
        <v>51</v>
      </c>
      <c r="D73" s="36" t="s">
        <v>52</v>
      </c>
      <c r="E73" s="36" t="s">
        <v>22</v>
      </c>
      <c r="F73" s="36" t="s">
        <v>53</v>
      </c>
      <c r="G73" s="35">
        <v>2019</v>
      </c>
      <c r="H73" s="36" t="s">
        <v>381</v>
      </c>
      <c r="I73" s="36" t="s">
        <v>382</v>
      </c>
      <c r="J73" s="35">
        <v>5</v>
      </c>
      <c r="K73" s="35">
        <v>27</v>
      </c>
      <c r="L73" s="35">
        <v>0</v>
      </c>
      <c r="M73" s="39">
        <v>44090</v>
      </c>
    </row>
    <row r="74" spans="1:13" s="3" customFormat="1" ht="12" x14ac:dyDescent="0.2">
      <c r="A74" s="3">
        <v>73</v>
      </c>
      <c r="B74" s="35">
        <v>2019</v>
      </c>
      <c r="C74" s="36" t="s">
        <v>54</v>
      </c>
      <c r="D74" s="36" t="s">
        <v>40</v>
      </c>
      <c r="E74" s="36" t="s">
        <v>22</v>
      </c>
      <c r="F74" s="36" t="s">
        <v>55</v>
      </c>
      <c r="G74" s="35">
        <v>2019</v>
      </c>
      <c r="H74" s="36" t="s">
        <v>381</v>
      </c>
      <c r="I74" s="36" t="s">
        <v>382</v>
      </c>
      <c r="J74" s="35">
        <v>5</v>
      </c>
      <c r="K74" s="35">
        <v>20</v>
      </c>
      <c r="L74" s="35">
        <v>0</v>
      </c>
      <c r="M74" s="39">
        <v>44090</v>
      </c>
    </row>
    <row r="75" spans="1:13" s="3" customFormat="1" ht="12" x14ac:dyDescent="0.2">
      <c r="A75" s="3">
        <v>74</v>
      </c>
      <c r="B75" s="35">
        <v>2019</v>
      </c>
      <c r="C75" s="36" t="s">
        <v>56</v>
      </c>
      <c r="D75" s="36" t="s">
        <v>57</v>
      </c>
      <c r="E75" s="36" t="s">
        <v>16</v>
      </c>
      <c r="F75" s="36" t="s">
        <v>58</v>
      </c>
      <c r="G75" s="35">
        <v>2019</v>
      </c>
      <c r="H75" s="36" t="s">
        <v>381</v>
      </c>
      <c r="I75" s="36" t="s">
        <v>382</v>
      </c>
      <c r="J75" s="35">
        <v>5</v>
      </c>
      <c r="K75" s="35">
        <v>21</v>
      </c>
      <c r="L75" s="35">
        <v>0</v>
      </c>
      <c r="M75" s="39">
        <v>44090</v>
      </c>
    </row>
    <row r="76" spans="1:13" s="3" customFormat="1" ht="12" x14ac:dyDescent="0.2">
      <c r="A76" s="3">
        <v>75</v>
      </c>
      <c r="B76" s="35">
        <v>2019</v>
      </c>
      <c r="C76" s="36" t="s">
        <v>59</v>
      </c>
      <c r="D76" s="36" t="s">
        <v>31</v>
      </c>
      <c r="E76" s="36" t="s">
        <v>22</v>
      </c>
      <c r="F76" s="36" t="s">
        <v>60</v>
      </c>
      <c r="G76" s="35">
        <v>2019</v>
      </c>
      <c r="H76" s="36" t="s">
        <v>381</v>
      </c>
      <c r="I76" s="36" t="s">
        <v>382</v>
      </c>
      <c r="J76" s="35">
        <v>5</v>
      </c>
      <c r="K76" s="35">
        <v>27</v>
      </c>
      <c r="L76" s="35">
        <v>0</v>
      </c>
      <c r="M76" s="39">
        <v>44090</v>
      </c>
    </row>
    <row r="77" spans="1:13" s="3" customFormat="1" ht="12" x14ac:dyDescent="0.2">
      <c r="A77" s="3">
        <v>76</v>
      </c>
      <c r="B77" s="35">
        <v>2019</v>
      </c>
      <c r="C77" s="36" t="s">
        <v>61</v>
      </c>
      <c r="D77" s="36" t="s">
        <v>52</v>
      </c>
      <c r="E77" s="36" t="s">
        <v>22</v>
      </c>
      <c r="F77" s="36" t="s">
        <v>62</v>
      </c>
      <c r="G77" s="35">
        <v>2019</v>
      </c>
      <c r="H77" s="36" t="s">
        <v>381</v>
      </c>
      <c r="I77" s="36" t="s">
        <v>382</v>
      </c>
      <c r="J77" s="35">
        <v>5</v>
      </c>
      <c r="K77" s="35">
        <v>25</v>
      </c>
      <c r="L77" s="35">
        <v>0</v>
      </c>
      <c r="M77" s="39">
        <v>44097</v>
      </c>
    </row>
    <row r="78" spans="1:13" s="3" customFormat="1" ht="12" x14ac:dyDescent="0.2">
      <c r="A78" s="3">
        <v>77</v>
      </c>
      <c r="B78" s="35">
        <v>2018</v>
      </c>
      <c r="C78" s="36" t="s">
        <v>111</v>
      </c>
      <c r="D78" s="36" t="s">
        <v>112</v>
      </c>
      <c r="E78" s="36" t="s">
        <v>16</v>
      </c>
      <c r="F78" s="36" t="s">
        <v>113</v>
      </c>
      <c r="G78" s="35">
        <v>2018</v>
      </c>
      <c r="H78" s="36" t="s">
        <v>381</v>
      </c>
      <c r="I78" s="36" t="s">
        <v>382</v>
      </c>
      <c r="J78" s="35">
        <v>5</v>
      </c>
      <c r="K78" s="35">
        <v>23</v>
      </c>
      <c r="L78" s="35">
        <v>0</v>
      </c>
      <c r="M78" s="39">
        <v>44175</v>
      </c>
    </row>
    <row r="79" spans="1:13" s="3" customFormat="1" ht="12" x14ac:dyDescent="0.2">
      <c r="A79" s="3">
        <v>78</v>
      </c>
      <c r="B79" s="35">
        <v>2019</v>
      </c>
      <c r="C79" s="36" t="s">
        <v>63</v>
      </c>
      <c r="D79" s="36" t="s">
        <v>64</v>
      </c>
      <c r="E79" s="36" t="s">
        <v>16</v>
      </c>
      <c r="F79" s="36" t="s">
        <v>65</v>
      </c>
      <c r="G79" s="35">
        <v>2019</v>
      </c>
      <c r="H79" s="36" t="s">
        <v>381</v>
      </c>
      <c r="I79" s="36" t="s">
        <v>382</v>
      </c>
      <c r="J79" s="35">
        <v>5</v>
      </c>
      <c r="K79" s="35">
        <v>21</v>
      </c>
      <c r="L79" s="35">
        <v>0</v>
      </c>
      <c r="M79" s="39">
        <v>44175</v>
      </c>
    </row>
    <row r="80" spans="1:13" s="3" customFormat="1" ht="12" x14ac:dyDescent="0.2">
      <c r="A80" s="3">
        <v>79</v>
      </c>
      <c r="B80" s="35">
        <v>2019</v>
      </c>
      <c r="C80" s="36" t="s">
        <v>66</v>
      </c>
      <c r="D80" s="36" t="s">
        <v>67</v>
      </c>
      <c r="E80" s="36" t="s">
        <v>16</v>
      </c>
      <c r="F80" s="36" t="s">
        <v>68</v>
      </c>
      <c r="G80" s="35">
        <v>2019</v>
      </c>
      <c r="H80" s="36" t="s">
        <v>381</v>
      </c>
      <c r="I80" s="36" t="s">
        <v>382</v>
      </c>
      <c r="J80" s="35">
        <v>5</v>
      </c>
      <c r="K80" s="35">
        <v>25</v>
      </c>
      <c r="L80" s="35">
        <v>0</v>
      </c>
      <c r="M80" s="39">
        <v>44175</v>
      </c>
    </row>
    <row r="81" spans="1:17" s="3" customFormat="1" ht="12" x14ac:dyDescent="0.2">
      <c r="A81" s="3">
        <v>80</v>
      </c>
      <c r="B81" s="35">
        <v>2019</v>
      </c>
      <c r="C81" s="36" t="s">
        <v>69</v>
      </c>
      <c r="D81" s="36" t="s">
        <v>70</v>
      </c>
      <c r="E81" s="36" t="s">
        <v>22</v>
      </c>
      <c r="F81" s="36" t="s">
        <v>71</v>
      </c>
      <c r="G81" s="35">
        <v>2019</v>
      </c>
      <c r="H81" s="36" t="s">
        <v>381</v>
      </c>
      <c r="I81" s="36" t="s">
        <v>382</v>
      </c>
      <c r="J81" s="35">
        <v>5</v>
      </c>
      <c r="K81" s="35">
        <v>22</v>
      </c>
      <c r="L81" s="35">
        <v>0</v>
      </c>
      <c r="M81" s="39">
        <v>44175</v>
      </c>
    </row>
    <row r="82" spans="1:17" s="3" customFormat="1" ht="12" x14ac:dyDescent="0.2">
      <c r="A82" s="3">
        <v>81</v>
      </c>
      <c r="B82" s="35">
        <v>2019</v>
      </c>
      <c r="C82" s="36" t="s">
        <v>72</v>
      </c>
      <c r="D82" s="36" t="s">
        <v>73</v>
      </c>
      <c r="E82" s="36" t="s">
        <v>22</v>
      </c>
      <c r="F82" s="36" t="s">
        <v>74</v>
      </c>
      <c r="G82" s="35">
        <v>2019</v>
      </c>
      <c r="H82" s="36" t="s">
        <v>381</v>
      </c>
      <c r="I82" s="36" t="s">
        <v>382</v>
      </c>
      <c r="J82" s="35">
        <v>5</v>
      </c>
      <c r="K82" s="35">
        <v>30</v>
      </c>
      <c r="L82" s="35">
        <v>0</v>
      </c>
      <c r="M82" s="39">
        <v>44175</v>
      </c>
    </row>
    <row r="83" spans="1:17" s="3" customFormat="1" ht="12" x14ac:dyDescent="0.2">
      <c r="A83" s="3">
        <v>82</v>
      </c>
      <c r="B83" s="35">
        <v>2019</v>
      </c>
      <c r="C83" s="36" t="s">
        <v>75</v>
      </c>
      <c r="D83" s="36" t="s">
        <v>76</v>
      </c>
      <c r="E83" s="36" t="s">
        <v>22</v>
      </c>
      <c r="F83" s="36" t="s">
        <v>77</v>
      </c>
      <c r="G83" s="35">
        <v>2019</v>
      </c>
      <c r="H83" s="36" t="s">
        <v>381</v>
      </c>
      <c r="I83" s="36" t="s">
        <v>382</v>
      </c>
      <c r="J83" s="35">
        <v>5</v>
      </c>
      <c r="K83" s="35">
        <v>28</v>
      </c>
      <c r="L83" s="35">
        <v>0</v>
      </c>
      <c r="M83" s="39">
        <v>44175</v>
      </c>
    </row>
    <row r="84" spans="1:17" s="3" customFormat="1" ht="12" x14ac:dyDescent="0.2">
      <c r="A84" s="3">
        <v>83</v>
      </c>
      <c r="B84" s="35">
        <v>2019</v>
      </c>
      <c r="C84" s="36" t="s">
        <v>78</v>
      </c>
      <c r="D84" s="36" t="s">
        <v>79</v>
      </c>
      <c r="E84" s="36" t="s">
        <v>22</v>
      </c>
      <c r="F84" s="36" t="s">
        <v>80</v>
      </c>
      <c r="G84" s="35">
        <v>2019</v>
      </c>
      <c r="H84" s="36" t="s">
        <v>381</v>
      </c>
      <c r="I84" s="36" t="s">
        <v>382</v>
      </c>
      <c r="J84" s="35">
        <v>5</v>
      </c>
      <c r="K84" s="35">
        <v>25</v>
      </c>
      <c r="L84" s="35">
        <v>0</v>
      </c>
      <c r="M84" s="39">
        <v>44175</v>
      </c>
    </row>
    <row r="85" spans="1:17" s="3" customFormat="1" ht="12" x14ac:dyDescent="0.2">
      <c r="A85" s="3">
        <v>84</v>
      </c>
      <c r="B85" s="35">
        <v>2019</v>
      </c>
      <c r="C85" s="36" t="s">
        <v>84</v>
      </c>
      <c r="D85" s="36" t="s">
        <v>31</v>
      </c>
      <c r="E85" s="36" t="s">
        <v>22</v>
      </c>
      <c r="F85" s="36" t="s">
        <v>85</v>
      </c>
      <c r="G85" s="35">
        <v>2019</v>
      </c>
      <c r="H85" s="36" t="s">
        <v>381</v>
      </c>
      <c r="I85" s="36" t="s">
        <v>382</v>
      </c>
      <c r="J85" s="35">
        <v>5</v>
      </c>
      <c r="K85" s="35">
        <v>27</v>
      </c>
      <c r="L85" s="35">
        <v>0</v>
      </c>
      <c r="M85" s="39">
        <v>44175</v>
      </c>
    </row>
    <row r="86" spans="1:17" s="3" customFormat="1" ht="12" x14ac:dyDescent="0.2">
      <c r="A86" s="3">
        <v>1</v>
      </c>
      <c r="B86" s="40">
        <v>2020</v>
      </c>
      <c r="C86" s="41" t="s">
        <v>268</v>
      </c>
      <c r="D86" s="41" t="s">
        <v>269</v>
      </c>
      <c r="E86" s="41" t="s">
        <v>16</v>
      </c>
      <c r="F86" s="41" t="s">
        <v>270</v>
      </c>
      <c r="G86" s="40">
        <v>2020</v>
      </c>
      <c r="H86" s="41" t="s">
        <v>381</v>
      </c>
      <c r="I86" s="41" t="s">
        <v>382</v>
      </c>
      <c r="J86" s="40">
        <v>5</v>
      </c>
      <c r="K86" s="40">
        <v>28</v>
      </c>
      <c r="L86" s="40">
        <v>0</v>
      </c>
      <c r="M86" s="42">
        <v>44244</v>
      </c>
    </row>
    <row r="87" spans="1:17" s="3" customFormat="1" ht="12" x14ac:dyDescent="0.2">
      <c r="A87" s="3">
        <v>2</v>
      </c>
      <c r="B87" s="40">
        <v>2020</v>
      </c>
      <c r="C87" s="41" t="s">
        <v>271</v>
      </c>
      <c r="D87" s="41" t="s">
        <v>272</v>
      </c>
      <c r="E87" s="41" t="s">
        <v>22</v>
      </c>
      <c r="F87" s="41" t="s">
        <v>273</v>
      </c>
      <c r="G87" s="40">
        <v>2020</v>
      </c>
      <c r="H87" s="41" t="s">
        <v>381</v>
      </c>
      <c r="I87" s="41" t="s">
        <v>382</v>
      </c>
      <c r="J87" s="40">
        <v>5</v>
      </c>
      <c r="K87" s="40">
        <v>25</v>
      </c>
      <c r="L87" s="40">
        <v>0</v>
      </c>
      <c r="M87" s="42">
        <v>44244</v>
      </c>
    </row>
    <row r="88" spans="1:17" s="3" customFormat="1" ht="14.25" x14ac:dyDescent="0.2">
      <c r="A88" s="3">
        <v>3</v>
      </c>
      <c r="B88" s="40">
        <v>2020</v>
      </c>
      <c r="C88" s="41" t="s">
        <v>274</v>
      </c>
      <c r="D88" s="41" t="s">
        <v>25</v>
      </c>
      <c r="E88" s="41" t="s">
        <v>22</v>
      </c>
      <c r="F88" s="41" t="s">
        <v>275</v>
      </c>
      <c r="G88" s="40">
        <v>2020</v>
      </c>
      <c r="H88" s="41" t="s">
        <v>381</v>
      </c>
      <c r="I88" s="41" t="s">
        <v>382</v>
      </c>
      <c r="J88" s="40">
        <v>5</v>
      </c>
      <c r="K88" s="40">
        <v>21</v>
      </c>
      <c r="L88" s="40">
        <v>0</v>
      </c>
      <c r="M88" s="42">
        <v>44244</v>
      </c>
      <c r="P88" s="30">
        <v>18</v>
      </c>
      <c r="Q88" s="30">
        <f>COUNTIF($K$86:$K$129,18)</f>
        <v>4</v>
      </c>
    </row>
    <row r="89" spans="1:17" s="3" customFormat="1" ht="14.25" x14ac:dyDescent="0.2">
      <c r="A89" s="3">
        <v>4</v>
      </c>
      <c r="B89" s="40">
        <v>2020</v>
      </c>
      <c r="C89" s="41" t="s">
        <v>276</v>
      </c>
      <c r="D89" s="41" t="s">
        <v>277</v>
      </c>
      <c r="E89" s="41" t="s">
        <v>22</v>
      </c>
      <c r="F89" s="41" t="s">
        <v>278</v>
      </c>
      <c r="G89" s="40">
        <v>2020</v>
      </c>
      <c r="H89" s="41" t="s">
        <v>381</v>
      </c>
      <c r="I89" s="41" t="s">
        <v>382</v>
      </c>
      <c r="J89" s="40">
        <v>5</v>
      </c>
      <c r="K89" s="40">
        <v>20</v>
      </c>
      <c r="L89" s="40">
        <v>0</v>
      </c>
      <c r="M89" s="42">
        <v>44244</v>
      </c>
      <c r="P89" s="30">
        <v>19</v>
      </c>
      <c r="Q89" s="30">
        <f>COUNTIF($K$86:$K$129,19)</f>
        <v>0</v>
      </c>
    </row>
    <row r="90" spans="1:17" s="3" customFormat="1" ht="14.25" x14ac:dyDescent="0.2">
      <c r="A90" s="3">
        <v>5</v>
      </c>
      <c r="B90" s="40">
        <v>2020</v>
      </c>
      <c r="C90" s="41" t="s">
        <v>279</v>
      </c>
      <c r="D90" s="41" t="s">
        <v>37</v>
      </c>
      <c r="E90" s="41" t="s">
        <v>22</v>
      </c>
      <c r="F90" s="41" t="s">
        <v>280</v>
      </c>
      <c r="G90" s="40">
        <v>2020</v>
      </c>
      <c r="H90" s="41" t="s">
        <v>381</v>
      </c>
      <c r="I90" s="41" t="s">
        <v>382</v>
      </c>
      <c r="J90" s="40">
        <v>5</v>
      </c>
      <c r="K90" s="40">
        <v>18</v>
      </c>
      <c r="L90" s="40">
        <v>0</v>
      </c>
      <c r="M90" s="42">
        <v>44244</v>
      </c>
      <c r="P90" s="30">
        <v>20</v>
      </c>
      <c r="Q90" s="30">
        <f>COUNTIF($K$86:$K$129,20)</f>
        <v>2</v>
      </c>
    </row>
    <row r="91" spans="1:17" s="3" customFormat="1" ht="14.25" x14ac:dyDescent="0.2">
      <c r="A91" s="3">
        <v>6</v>
      </c>
      <c r="B91" s="40">
        <v>2020</v>
      </c>
      <c r="C91" s="41" t="s">
        <v>281</v>
      </c>
      <c r="D91" s="41" t="s">
        <v>25</v>
      </c>
      <c r="E91" s="41" t="s">
        <v>22</v>
      </c>
      <c r="F91" s="41" t="s">
        <v>282</v>
      </c>
      <c r="G91" s="40">
        <v>2020</v>
      </c>
      <c r="H91" s="41" t="s">
        <v>381</v>
      </c>
      <c r="I91" s="41" t="s">
        <v>382</v>
      </c>
      <c r="J91" s="40">
        <v>5</v>
      </c>
      <c r="K91" s="40">
        <v>18</v>
      </c>
      <c r="L91" s="40">
        <v>0</v>
      </c>
      <c r="M91" s="42">
        <v>44244</v>
      </c>
      <c r="P91" s="30">
        <v>21</v>
      </c>
      <c r="Q91" s="30">
        <f>COUNTIF($K$86:$K$129,21)</f>
        <v>3</v>
      </c>
    </row>
    <row r="92" spans="1:17" s="3" customFormat="1" ht="14.25" x14ac:dyDescent="0.2">
      <c r="A92" s="3">
        <v>7</v>
      </c>
      <c r="B92" s="40">
        <v>2020</v>
      </c>
      <c r="C92" s="41" t="s">
        <v>27</v>
      </c>
      <c r="D92" s="41" t="s">
        <v>277</v>
      </c>
      <c r="E92" s="41" t="s">
        <v>22</v>
      </c>
      <c r="F92" s="41" t="s">
        <v>283</v>
      </c>
      <c r="G92" s="40">
        <v>2020</v>
      </c>
      <c r="H92" s="41" t="s">
        <v>381</v>
      </c>
      <c r="I92" s="41" t="s">
        <v>382</v>
      </c>
      <c r="J92" s="40">
        <v>5</v>
      </c>
      <c r="K92" s="40">
        <v>26</v>
      </c>
      <c r="L92" s="40">
        <v>0</v>
      </c>
      <c r="M92" s="42">
        <v>44244</v>
      </c>
      <c r="P92" s="30">
        <v>22</v>
      </c>
      <c r="Q92" s="30">
        <f>COUNTIF($K$86:$K$129,22)</f>
        <v>1</v>
      </c>
    </row>
    <row r="93" spans="1:17" s="3" customFormat="1" ht="14.25" x14ac:dyDescent="0.2">
      <c r="A93" s="3">
        <v>8</v>
      </c>
      <c r="B93" s="40">
        <v>2020</v>
      </c>
      <c r="C93" s="41" t="s">
        <v>284</v>
      </c>
      <c r="D93" s="41" t="s">
        <v>151</v>
      </c>
      <c r="E93" s="41" t="s">
        <v>16</v>
      </c>
      <c r="F93" s="41" t="s">
        <v>285</v>
      </c>
      <c r="G93" s="40">
        <v>2020</v>
      </c>
      <c r="H93" s="41" t="s">
        <v>381</v>
      </c>
      <c r="I93" s="41" t="s">
        <v>382</v>
      </c>
      <c r="J93" s="40">
        <v>5</v>
      </c>
      <c r="K93" s="40">
        <v>28</v>
      </c>
      <c r="L93" s="40">
        <v>0</v>
      </c>
      <c r="M93" s="42">
        <v>44244</v>
      </c>
      <c r="P93" s="30">
        <v>23</v>
      </c>
      <c r="Q93" s="30">
        <f>COUNTIF($K$86:$K$129,23)</f>
        <v>3</v>
      </c>
    </row>
    <row r="94" spans="1:17" s="3" customFormat="1" ht="14.25" x14ac:dyDescent="0.2">
      <c r="A94" s="3">
        <v>9</v>
      </c>
      <c r="B94" s="40">
        <v>2020</v>
      </c>
      <c r="C94" s="41" t="s">
        <v>286</v>
      </c>
      <c r="D94" s="41" t="s">
        <v>25</v>
      </c>
      <c r="E94" s="41" t="s">
        <v>22</v>
      </c>
      <c r="F94" s="41" t="s">
        <v>287</v>
      </c>
      <c r="G94" s="40">
        <v>2020</v>
      </c>
      <c r="H94" s="41" t="s">
        <v>381</v>
      </c>
      <c r="I94" s="41" t="s">
        <v>382</v>
      </c>
      <c r="J94" s="40">
        <v>5</v>
      </c>
      <c r="K94" s="40">
        <v>23</v>
      </c>
      <c r="L94" s="40">
        <v>0</v>
      </c>
      <c r="M94" s="42">
        <v>44244</v>
      </c>
      <c r="P94" s="30">
        <v>24</v>
      </c>
      <c r="Q94" s="30">
        <f>COUNTIF($K$86:$K$129,24)</f>
        <v>0</v>
      </c>
    </row>
    <row r="95" spans="1:17" s="3" customFormat="1" ht="14.25" x14ac:dyDescent="0.2">
      <c r="A95" s="3">
        <v>10</v>
      </c>
      <c r="B95" s="40">
        <v>2020</v>
      </c>
      <c r="C95" s="41" t="s">
        <v>288</v>
      </c>
      <c r="D95" s="41" t="s">
        <v>289</v>
      </c>
      <c r="E95" s="41" t="s">
        <v>22</v>
      </c>
      <c r="F95" s="41" t="s">
        <v>290</v>
      </c>
      <c r="G95" s="40">
        <v>2020</v>
      </c>
      <c r="H95" s="41" t="s">
        <v>381</v>
      </c>
      <c r="I95" s="41" t="s">
        <v>382</v>
      </c>
      <c r="J95" s="40">
        <v>5</v>
      </c>
      <c r="K95" s="40">
        <v>20</v>
      </c>
      <c r="L95" s="40">
        <v>0</v>
      </c>
      <c r="M95" s="42">
        <v>44244</v>
      </c>
      <c r="P95" s="30">
        <v>25</v>
      </c>
      <c r="Q95" s="30">
        <f>COUNTIF($K$86:$K$129,25)</f>
        <v>9</v>
      </c>
    </row>
    <row r="96" spans="1:17" s="3" customFormat="1" ht="14.25" x14ac:dyDescent="0.2">
      <c r="A96" s="3">
        <v>11</v>
      </c>
      <c r="B96" s="40">
        <v>2020</v>
      </c>
      <c r="C96" s="41" t="s">
        <v>291</v>
      </c>
      <c r="D96" s="41" t="s">
        <v>292</v>
      </c>
      <c r="E96" s="41" t="s">
        <v>22</v>
      </c>
      <c r="F96" s="41" t="s">
        <v>293</v>
      </c>
      <c r="G96" s="40">
        <v>2020</v>
      </c>
      <c r="H96" s="41" t="s">
        <v>381</v>
      </c>
      <c r="I96" s="41" t="s">
        <v>382</v>
      </c>
      <c r="J96" s="40">
        <v>5</v>
      </c>
      <c r="K96" s="40">
        <v>28</v>
      </c>
      <c r="L96" s="40">
        <v>0</v>
      </c>
      <c r="M96" s="42">
        <v>44244</v>
      </c>
      <c r="P96" s="30">
        <v>26</v>
      </c>
      <c r="Q96" s="30">
        <f>COUNTIF($K$86:$K$129,26)</f>
        <v>4</v>
      </c>
    </row>
    <row r="97" spans="1:17" s="3" customFormat="1" ht="14.25" x14ac:dyDescent="0.2">
      <c r="A97" s="3">
        <v>12</v>
      </c>
      <c r="B97" s="40">
        <v>2020</v>
      </c>
      <c r="C97" s="41" t="s">
        <v>294</v>
      </c>
      <c r="D97" s="41" t="s">
        <v>295</v>
      </c>
      <c r="E97" s="41" t="s">
        <v>22</v>
      </c>
      <c r="F97" s="41" t="s">
        <v>296</v>
      </c>
      <c r="G97" s="40">
        <v>2020</v>
      </c>
      <c r="H97" s="41" t="s">
        <v>381</v>
      </c>
      <c r="I97" s="41" t="s">
        <v>382</v>
      </c>
      <c r="J97" s="40">
        <v>5</v>
      </c>
      <c r="K97" s="40">
        <v>25</v>
      </c>
      <c r="L97" s="40">
        <v>0</v>
      </c>
      <c r="M97" s="42">
        <v>44244</v>
      </c>
      <c r="P97" s="30">
        <v>27</v>
      </c>
      <c r="Q97" s="30">
        <f>COUNTIF($K$86:$K$129,27)</f>
        <v>4</v>
      </c>
    </row>
    <row r="98" spans="1:17" s="3" customFormat="1" ht="14.25" x14ac:dyDescent="0.2">
      <c r="A98" s="3">
        <v>13</v>
      </c>
      <c r="B98" s="40">
        <v>2020</v>
      </c>
      <c r="C98" s="41" t="s">
        <v>297</v>
      </c>
      <c r="D98" s="41" t="s">
        <v>298</v>
      </c>
      <c r="E98" s="41" t="s">
        <v>22</v>
      </c>
      <c r="F98" s="41" t="s">
        <v>299</v>
      </c>
      <c r="G98" s="40">
        <v>2020</v>
      </c>
      <c r="H98" s="41" t="s">
        <v>381</v>
      </c>
      <c r="I98" s="41" t="s">
        <v>382</v>
      </c>
      <c r="J98" s="40">
        <v>5</v>
      </c>
      <c r="K98" s="40">
        <v>28</v>
      </c>
      <c r="L98" s="40">
        <v>0</v>
      </c>
      <c r="M98" s="42">
        <v>44244</v>
      </c>
      <c r="P98" s="30">
        <v>28</v>
      </c>
      <c r="Q98" s="30">
        <f>COUNTIF($K$86:$K$129,28)</f>
        <v>11</v>
      </c>
    </row>
    <row r="99" spans="1:17" s="3" customFormat="1" ht="14.25" x14ac:dyDescent="0.2">
      <c r="A99" s="3">
        <v>14</v>
      </c>
      <c r="B99" s="40">
        <v>2020</v>
      </c>
      <c r="C99" s="41" t="s">
        <v>303</v>
      </c>
      <c r="D99" s="41" t="s">
        <v>304</v>
      </c>
      <c r="E99" s="41" t="s">
        <v>22</v>
      </c>
      <c r="F99" s="41" t="s">
        <v>305</v>
      </c>
      <c r="G99" s="40">
        <v>2020</v>
      </c>
      <c r="H99" s="41" t="s">
        <v>381</v>
      </c>
      <c r="I99" s="41" t="s">
        <v>382</v>
      </c>
      <c r="J99" s="40">
        <v>5</v>
      </c>
      <c r="K99" s="40">
        <v>27</v>
      </c>
      <c r="L99" s="40">
        <v>0</v>
      </c>
      <c r="M99" s="42">
        <v>44244</v>
      </c>
      <c r="P99" s="30">
        <v>29</v>
      </c>
      <c r="Q99" s="30">
        <f>COUNTIF($K$86:$K$129,29)</f>
        <v>0</v>
      </c>
    </row>
    <row r="100" spans="1:17" s="3" customFormat="1" ht="14.25" x14ac:dyDescent="0.2">
      <c r="A100" s="3">
        <v>15</v>
      </c>
      <c r="B100" s="40">
        <v>2020</v>
      </c>
      <c r="C100" s="41" t="s">
        <v>300</v>
      </c>
      <c r="D100" s="41" t="s">
        <v>301</v>
      </c>
      <c r="E100" s="41" t="s">
        <v>22</v>
      </c>
      <c r="F100" s="41" t="s">
        <v>302</v>
      </c>
      <c r="G100" s="40">
        <v>2020</v>
      </c>
      <c r="H100" s="41" t="s">
        <v>381</v>
      </c>
      <c r="I100" s="41" t="s">
        <v>382</v>
      </c>
      <c r="J100" s="40">
        <v>5</v>
      </c>
      <c r="K100" s="40">
        <v>28</v>
      </c>
      <c r="L100" s="40">
        <v>0</v>
      </c>
      <c r="M100" s="42">
        <v>44244</v>
      </c>
      <c r="P100" s="30">
        <v>30</v>
      </c>
      <c r="Q100" s="30">
        <f>COUNTIF($K$86:$K$129,30)</f>
        <v>3</v>
      </c>
    </row>
    <row r="101" spans="1:17" s="3" customFormat="1" ht="14.25" x14ac:dyDescent="0.2">
      <c r="A101" s="3">
        <v>16</v>
      </c>
      <c r="B101" s="40">
        <v>2020</v>
      </c>
      <c r="C101" s="41" t="s">
        <v>429</v>
      </c>
      <c r="D101" s="41" t="s">
        <v>277</v>
      </c>
      <c r="E101" s="41" t="s">
        <v>22</v>
      </c>
      <c r="F101" s="41" t="s">
        <v>430</v>
      </c>
      <c r="G101" s="40">
        <v>2020</v>
      </c>
      <c r="H101" s="41" t="s">
        <v>381</v>
      </c>
      <c r="I101" s="41" t="s">
        <v>382</v>
      </c>
      <c r="J101" s="40">
        <v>5</v>
      </c>
      <c r="K101" s="40">
        <v>28</v>
      </c>
      <c r="L101" s="40">
        <v>0</v>
      </c>
      <c r="M101" s="42">
        <v>44244</v>
      </c>
      <c r="P101" s="30" t="s">
        <v>363</v>
      </c>
      <c r="Q101" s="30">
        <f>COUNTIF($K$86:$K$129,31)</f>
        <v>0</v>
      </c>
    </row>
    <row r="102" spans="1:17" s="3" customFormat="1" ht="12" x14ac:dyDescent="0.2">
      <c r="A102" s="3">
        <v>17</v>
      </c>
      <c r="B102" s="40">
        <v>2020</v>
      </c>
      <c r="C102" s="41" t="s">
        <v>306</v>
      </c>
      <c r="D102" s="41" t="s">
        <v>307</v>
      </c>
      <c r="E102" s="41" t="s">
        <v>22</v>
      </c>
      <c r="F102" s="41" t="s">
        <v>308</v>
      </c>
      <c r="G102" s="40">
        <v>2020</v>
      </c>
      <c r="H102" s="41" t="s">
        <v>381</v>
      </c>
      <c r="I102" s="41" t="s">
        <v>382</v>
      </c>
      <c r="J102" s="40">
        <v>5</v>
      </c>
      <c r="K102" s="40">
        <v>26</v>
      </c>
      <c r="L102" s="40">
        <v>0</v>
      </c>
      <c r="M102" s="42">
        <v>44244</v>
      </c>
    </row>
    <row r="103" spans="1:17" s="3" customFormat="1" ht="12" x14ac:dyDescent="0.2">
      <c r="A103" s="3">
        <v>18</v>
      </c>
      <c r="B103" s="40">
        <v>2020</v>
      </c>
      <c r="C103" s="41" t="s">
        <v>309</v>
      </c>
      <c r="D103" s="41" t="s">
        <v>310</v>
      </c>
      <c r="E103" s="41" t="s">
        <v>22</v>
      </c>
      <c r="F103" s="41" t="s">
        <v>311</v>
      </c>
      <c r="G103" s="40">
        <v>2020</v>
      </c>
      <c r="H103" s="41" t="s">
        <v>381</v>
      </c>
      <c r="I103" s="41" t="s">
        <v>382</v>
      </c>
      <c r="J103" s="40">
        <v>5</v>
      </c>
      <c r="K103" s="40">
        <v>27</v>
      </c>
      <c r="L103" s="40">
        <v>0</v>
      </c>
      <c r="M103" s="42">
        <v>44244</v>
      </c>
    </row>
    <row r="104" spans="1:17" s="3" customFormat="1" ht="12" x14ac:dyDescent="0.2">
      <c r="A104" s="3">
        <v>19</v>
      </c>
      <c r="B104" s="40">
        <v>2020</v>
      </c>
      <c r="C104" s="41" t="s">
        <v>312</v>
      </c>
      <c r="D104" s="41" t="s">
        <v>313</v>
      </c>
      <c r="E104" s="41" t="s">
        <v>22</v>
      </c>
      <c r="F104" s="41" t="s">
        <v>314</v>
      </c>
      <c r="G104" s="40">
        <v>2020</v>
      </c>
      <c r="H104" s="41" t="s">
        <v>381</v>
      </c>
      <c r="I104" s="41" t="s">
        <v>382</v>
      </c>
      <c r="J104" s="40">
        <v>5</v>
      </c>
      <c r="K104" s="40">
        <v>18</v>
      </c>
      <c r="L104" s="40">
        <v>0</v>
      </c>
      <c r="M104" s="42">
        <v>44244</v>
      </c>
    </row>
    <row r="105" spans="1:17" s="3" customFormat="1" ht="12" x14ac:dyDescent="0.2">
      <c r="A105" s="3">
        <v>20</v>
      </c>
      <c r="B105" s="40">
        <v>2020</v>
      </c>
      <c r="C105" s="41" t="s">
        <v>315</v>
      </c>
      <c r="D105" s="41" t="s">
        <v>316</v>
      </c>
      <c r="E105" s="41" t="s">
        <v>22</v>
      </c>
      <c r="F105" s="41" t="s">
        <v>317</v>
      </c>
      <c r="G105" s="40">
        <v>2020</v>
      </c>
      <c r="H105" s="41" t="s">
        <v>381</v>
      </c>
      <c r="I105" s="41" t="s">
        <v>382</v>
      </c>
      <c r="J105" s="40">
        <v>5</v>
      </c>
      <c r="K105" s="40">
        <v>27</v>
      </c>
      <c r="L105" s="40">
        <v>0</v>
      </c>
      <c r="M105" s="42">
        <v>44244</v>
      </c>
    </row>
    <row r="106" spans="1:17" s="3" customFormat="1" ht="12" x14ac:dyDescent="0.2">
      <c r="A106" s="3">
        <v>21</v>
      </c>
      <c r="B106" s="40">
        <v>2020</v>
      </c>
      <c r="C106" s="41" t="s">
        <v>318</v>
      </c>
      <c r="D106" s="41" t="s">
        <v>295</v>
      </c>
      <c r="E106" s="41" t="s">
        <v>22</v>
      </c>
      <c r="F106" s="41" t="s">
        <v>319</v>
      </c>
      <c r="G106" s="40">
        <v>2020</v>
      </c>
      <c r="H106" s="41" t="s">
        <v>381</v>
      </c>
      <c r="I106" s="41" t="s">
        <v>382</v>
      </c>
      <c r="J106" s="40">
        <v>5</v>
      </c>
      <c r="K106" s="40">
        <v>28</v>
      </c>
      <c r="L106" s="40">
        <v>0</v>
      </c>
      <c r="M106" s="42">
        <v>44244</v>
      </c>
    </row>
    <row r="107" spans="1:17" s="3" customFormat="1" ht="12" x14ac:dyDescent="0.2">
      <c r="A107" s="3">
        <v>22</v>
      </c>
      <c r="B107" s="40">
        <v>2020</v>
      </c>
      <c r="C107" s="41" t="s">
        <v>320</v>
      </c>
      <c r="D107" s="41" t="s">
        <v>106</v>
      </c>
      <c r="E107" s="41" t="s">
        <v>16</v>
      </c>
      <c r="F107" s="41" t="s">
        <v>321</v>
      </c>
      <c r="G107" s="40">
        <v>2020</v>
      </c>
      <c r="H107" s="41" t="s">
        <v>381</v>
      </c>
      <c r="I107" s="41" t="s">
        <v>382</v>
      </c>
      <c r="J107" s="40">
        <v>5</v>
      </c>
      <c r="K107" s="40">
        <v>21</v>
      </c>
      <c r="L107" s="40">
        <v>0</v>
      </c>
      <c r="M107" s="42">
        <v>44244</v>
      </c>
    </row>
    <row r="108" spans="1:17" s="3" customFormat="1" ht="12" x14ac:dyDescent="0.2">
      <c r="A108" s="3">
        <v>23</v>
      </c>
      <c r="B108" s="40">
        <v>2020</v>
      </c>
      <c r="C108" s="41" t="s">
        <v>431</v>
      </c>
      <c r="D108" s="41" t="s">
        <v>432</v>
      </c>
      <c r="E108" s="41" t="s">
        <v>22</v>
      </c>
      <c r="F108" s="41" t="s">
        <v>433</v>
      </c>
      <c r="G108" s="40">
        <v>2020</v>
      </c>
      <c r="H108" s="41" t="s">
        <v>381</v>
      </c>
      <c r="I108" s="41" t="s">
        <v>382</v>
      </c>
      <c r="J108" s="40">
        <v>5</v>
      </c>
      <c r="K108" s="40">
        <v>27</v>
      </c>
      <c r="L108" s="40">
        <v>0</v>
      </c>
      <c r="M108" s="42">
        <v>44251</v>
      </c>
    </row>
    <row r="109" spans="1:17" s="3" customFormat="1" ht="12" x14ac:dyDescent="0.2">
      <c r="A109" s="3">
        <v>24</v>
      </c>
      <c r="B109" s="40">
        <v>2020</v>
      </c>
      <c r="C109" s="41" t="s">
        <v>322</v>
      </c>
      <c r="D109" s="41" t="s">
        <v>323</v>
      </c>
      <c r="E109" s="41" t="s">
        <v>16</v>
      </c>
      <c r="F109" s="41" t="s">
        <v>324</v>
      </c>
      <c r="G109" s="40">
        <v>2020</v>
      </c>
      <c r="H109" s="41" t="s">
        <v>381</v>
      </c>
      <c r="I109" s="41" t="s">
        <v>382</v>
      </c>
      <c r="J109" s="40">
        <v>5</v>
      </c>
      <c r="K109" s="40">
        <v>28</v>
      </c>
      <c r="L109" s="40">
        <v>0</v>
      </c>
      <c r="M109" s="42">
        <v>44251</v>
      </c>
    </row>
    <row r="110" spans="1:17" s="3" customFormat="1" ht="12" x14ac:dyDescent="0.2">
      <c r="A110" s="3">
        <v>25</v>
      </c>
      <c r="B110" s="40">
        <v>2020</v>
      </c>
      <c r="C110" s="41" t="s">
        <v>325</v>
      </c>
      <c r="D110" s="41" t="s">
        <v>272</v>
      </c>
      <c r="E110" s="41" t="s">
        <v>22</v>
      </c>
      <c r="F110" s="41" t="s">
        <v>326</v>
      </c>
      <c r="G110" s="40">
        <v>2020</v>
      </c>
      <c r="H110" s="41" t="s">
        <v>381</v>
      </c>
      <c r="I110" s="41" t="s">
        <v>382</v>
      </c>
      <c r="J110" s="40">
        <v>5</v>
      </c>
      <c r="K110" s="40">
        <v>25</v>
      </c>
      <c r="L110" s="40">
        <v>0</v>
      </c>
      <c r="M110" s="42">
        <v>44251</v>
      </c>
    </row>
    <row r="111" spans="1:17" s="3" customFormat="1" ht="12" x14ac:dyDescent="0.2">
      <c r="A111" s="3">
        <v>26</v>
      </c>
      <c r="B111" s="40">
        <v>2020</v>
      </c>
      <c r="C111" s="41" t="s">
        <v>327</v>
      </c>
      <c r="D111" s="41" t="s">
        <v>82</v>
      </c>
      <c r="E111" s="41" t="s">
        <v>16</v>
      </c>
      <c r="F111" s="41" t="s">
        <v>328</v>
      </c>
      <c r="G111" s="40">
        <v>2020</v>
      </c>
      <c r="H111" s="41" t="s">
        <v>381</v>
      </c>
      <c r="I111" s="41" t="s">
        <v>382</v>
      </c>
      <c r="J111" s="40">
        <v>5</v>
      </c>
      <c r="K111" s="40">
        <v>18</v>
      </c>
      <c r="L111" s="40">
        <v>0</v>
      </c>
      <c r="M111" s="42">
        <v>44251</v>
      </c>
    </row>
    <row r="112" spans="1:17" s="3" customFormat="1" ht="12" x14ac:dyDescent="0.2">
      <c r="A112" s="3">
        <v>27</v>
      </c>
      <c r="B112" s="40">
        <v>2020</v>
      </c>
      <c r="C112" s="41" t="s">
        <v>329</v>
      </c>
      <c r="D112" s="41" t="s">
        <v>106</v>
      </c>
      <c r="E112" s="41" t="s">
        <v>16</v>
      </c>
      <c r="F112" s="41" t="s">
        <v>330</v>
      </c>
      <c r="G112" s="40">
        <v>2020</v>
      </c>
      <c r="H112" s="41" t="s">
        <v>381</v>
      </c>
      <c r="I112" s="41" t="s">
        <v>382</v>
      </c>
      <c r="J112" s="40">
        <v>5</v>
      </c>
      <c r="K112" s="40">
        <v>30</v>
      </c>
      <c r="L112" s="40">
        <v>0</v>
      </c>
      <c r="M112" s="42">
        <v>44251</v>
      </c>
    </row>
    <row r="113" spans="1:13" s="3" customFormat="1" ht="12" x14ac:dyDescent="0.2">
      <c r="A113" s="3">
        <v>28</v>
      </c>
      <c r="B113" s="40">
        <v>2020</v>
      </c>
      <c r="C113" s="41" t="s">
        <v>331</v>
      </c>
      <c r="D113" s="41" t="s">
        <v>93</v>
      </c>
      <c r="E113" s="41" t="s">
        <v>16</v>
      </c>
      <c r="F113" s="41" t="s">
        <v>332</v>
      </c>
      <c r="G113" s="40">
        <v>2020</v>
      </c>
      <c r="H113" s="41" t="s">
        <v>381</v>
      </c>
      <c r="I113" s="41" t="s">
        <v>382</v>
      </c>
      <c r="J113" s="40">
        <v>5</v>
      </c>
      <c r="K113" s="40">
        <v>30</v>
      </c>
      <c r="L113" s="40">
        <v>0</v>
      </c>
      <c r="M113" s="42">
        <v>44251</v>
      </c>
    </row>
    <row r="114" spans="1:13" s="3" customFormat="1" ht="12" x14ac:dyDescent="0.2">
      <c r="A114" s="3">
        <v>29</v>
      </c>
      <c r="B114" s="40">
        <v>2020</v>
      </c>
      <c r="C114" s="41" t="s">
        <v>333</v>
      </c>
      <c r="D114" s="41" t="s">
        <v>272</v>
      </c>
      <c r="E114" s="41" t="s">
        <v>22</v>
      </c>
      <c r="F114" s="41" t="s">
        <v>334</v>
      </c>
      <c r="G114" s="40">
        <v>2020</v>
      </c>
      <c r="H114" s="41" t="s">
        <v>381</v>
      </c>
      <c r="I114" s="41" t="s">
        <v>382</v>
      </c>
      <c r="J114" s="40">
        <v>5</v>
      </c>
      <c r="K114" s="40">
        <v>25</v>
      </c>
      <c r="L114" s="40">
        <v>0</v>
      </c>
      <c r="M114" s="42">
        <v>44251</v>
      </c>
    </row>
    <row r="115" spans="1:13" s="3" customFormat="1" ht="12" x14ac:dyDescent="0.2">
      <c r="A115" s="3">
        <v>30</v>
      </c>
      <c r="B115" s="40">
        <v>2020</v>
      </c>
      <c r="C115" s="41" t="s">
        <v>335</v>
      </c>
      <c r="D115" s="41" t="s">
        <v>25</v>
      </c>
      <c r="E115" s="41" t="s">
        <v>22</v>
      </c>
      <c r="F115" s="41" t="s">
        <v>336</v>
      </c>
      <c r="G115" s="40">
        <v>2020</v>
      </c>
      <c r="H115" s="41" t="s">
        <v>381</v>
      </c>
      <c r="I115" s="41" t="s">
        <v>382</v>
      </c>
      <c r="J115" s="40">
        <v>5</v>
      </c>
      <c r="K115" s="40">
        <v>26</v>
      </c>
      <c r="L115" s="40">
        <v>0</v>
      </c>
      <c r="M115" s="42">
        <v>44251</v>
      </c>
    </row>
    <row r="116" spans="1:13" s="3" customFormat="1" ht="12" x14ac:dyDescent="0.2">
      <c r="A116" s="3">
        <v>31</v>
      </c>
      <c r="B116" s="40">
        <v>2020</v>
      </c>
      <c r="C116" s="41" t="s">
        <v>434</v>
      </c>
      <c r="D116" s="41" t="s">
        <v>435</v>
      </c>
      <c r="E116" s="41" t="s">
        <v>22</v>
      </c>
      <c r="F116" s="41" t="s">
        <v>436</v>
      </c>
      <c r="G116" s="40">
        <v>2020</v>
      </c>
      <c r="H116" s="41" t="s">
        <v>381</v>
      </c>
      <c r="I116" s="41" t="s">
        <v>382</v>
      </c>
      <c r="J116" s="40">
        <v>5</v>
      </c>
      <c r="K116" s="40">
        <v>30</v>
      </c>
      <c r="L116" s="40">
        <v>0</v>
      </c>
      <c r="M116" s="42">
        <v>44251</v>
      </c>
    </row>
    <row r="117" spans="1:13" s="3" customFormat="1" ht="12" x14ac:dyDescent="0.2">
      <c r="A117" s="3">
        <v>32</v>
      </c>
      <c r="B117" s="40">
        <v>2018</v>
      </c>
      <c r="C117" s="41" t="s">
        <v>141</v>
      </c>
      <c r="D117" s="41" t="s">
        <v>142</v>
      </c>
      <c r="E117" s="41" t="s">
        <v>22</v>
      </c>
      <c r="F117" s="41" t="s">
        <v>143</v>
      </c>
      <c r="G117" s="40">
        <v>2018</v>
      </c>
      <c r="H117" s="41" t="s">
        <v>381</v>
      </c>
      <c r="I117" s="41" t="s">
        <v>382</v>
      </c>
      <c r="J117" s="40">
        <v>5</v>
      </c>
      <c r="K117" s="40">
        <v>25</v>
      </c>
      <c r="L117" s="40">
        <v>0</v>
      </c>
      <c r="M117" s="42">
        <v>44358</v>
      </c>
    </row>
    <row r="118" spans="1:13" s="3" customFormat="1" ht="12" x14ac:dyDescent="0.2">
      <c r="A118" s="3">
        <v>33</v>
      </c>
      <c r="B118" s="40">
        <v>2020</v>
      </c>
      <c r="C118" s="41" t="s">
        <v>337</v>
      </c>
      <c r="D118" s="41" t="s">
        <v>338</v>
      </c>
      <c r="E118" s="41" t="s">
        <v>22</v>
      </c>
      <c r="F118" s="41" t="s">
        <v>339</v>
      </c>
      <c r="G118" s="40">
        <v>2020</v>
      </c>
      <c r="H118" s="41" t="s">
        <v>381</v>
      </c>
      <c r="I118" s="41" t="s">
        <v>382</v>
      </c>
      <c r="J118" s="40">
        <v>5</v>
      </c>
      <c r="K118" s="40">
        <v>28</v>
      </c>
      <c r="L118" s="40">
        <v>0</v>
      </c>
      <c r="M118" s="42">
        <v>44358</v>
      </c>
    </row>
    <row r="119" spans="1:13" s="3" customFormat="1" ht="12" x14ac:dyDescent="0.2">
      <c r="A119" s="3">
        <v>34</v>
      </c>
      <c r="B119" s="40">
        <v>2020</v>
      </c>
      <c r="C119" s="41" t="s">
        <v>141</v>
      </c>
      <c r="D119" s="41" t="s">
        <v>340</v>
      </c>
      <c r="E119" s="41" t="s">
        <v>22</v>
      </c>
      <c r="F119" s="41" t="s">
        <v>341</v>
      </c>
      <c r="G119" s="40">
        <v>2020</v>
      </c>
      <c r="H119" s="41" t="s">
        <v>381</v>
      </c>
      <c r="I119" s="41" t="s">
        <v>382</v>
      </c>
      <c r="J119" s="40">
        <v>5</v>
      </c>
      <c r="K119" s="40">
        <v>25</v>
      </c>
      <c r="L119" s="40">
        <v>0</v>
      </c>
      <c r="M119" s="42">
        <v>44358</v>
      </c>
    </row>
    <row r="120" spans="1:13" s="3" customFormat="1" ht="12" x14ac:dyDescent="0.2">
      <c r="A120" s="3">
        <v>35</v>
      </c>
      <c r="B120" s="40">
        <v>2020</v>
      </c>
      <c r="C120" s="41" t="s">
        <v>342</v>
      </c>
      <c r="D120" s="41" t="s">
        <v>343</v>
      </c>
      <c r="E120" s="41" t="s">
        <v>22</v>
      </c>
      <c r="F120" s="41" t="s">
        <v>344</v>
      </c>
      <c r="G120" s="40">
        <v>2020</v>
      </c>
      <c r="H120" s="41" t="s">
        <v>381</v>
      </c>
      <c r="I120" s="41" t="s">
        <v>382</v>
      </c>
      <c r="J120" s="40">
        <v>5</v>
      </c>
      <c r="K120" s="40">
        <v>23</v>
      </c>
      <c r="L120" s="40">
        <v>0</v>
      </c>
      <c r="M120" s="42">
        <v>44358</v>
      </c>
    </row>
    <row r="121" spans="1:13" s="3" customFormat="1" ht="12" x14ac:dyDescent="0.2">
      <c r="A121" s="3">
        <v>36</v>
      </c>
      <c r="B121" s="40">
        <v>2020</v>
      </c>
      <c r="C121" s="41" t="s">
        <v>345</v>
      </c>
      <c r="D121" s="41" t="s">
        <v>346</v>
      </c>
      <c r="E121" s="41" t="s">
        <v>16</v>
      </c>
      <c r="F121" s="41" t="s">
        <v>347</v>
      </c>
      <c r="G121" s="40">
        <v>2020</v>
      </c>
      <c r="H121" s="41" t="s">
        <v>381</v>
      </c>
      <c r="I121" s="41" t="s">
        <v>382</v>
      </c>
      <c r="J121" s="40">
        <v>5</v>
      </c>
      <c r="K121" s="40">
        <v>21</v>
      </c>
      <c r="L121" s="40">
        <v>0</v>
      </c>
      <c r="M121" s="42">
        <v>44384</v>
      </c>
    </row>
    <row r="122" spans="1:13" s="3" customFormat="1" ht="12" x14ac:dyDescent="0.2">
      <c r="A122" s="3">
        <v>37</v>
      </c>
      <c r="B122" s="40">
        <v>2020</v>
      </c>
      <c r="C122" s="41" t="s">
        <v>348</v>
      </c>
      <c r="D122" s="41" t="s">
        <v>349</v>
      </c>
      <c r="E122" s="41" t="s">
        <v>16</v>
      </c>
      <c r="F122" s="41" t="s">
        <v>350</v>
      </c>
      <c r="G122" s="40">
        <v>2020</v>
      </c>
      <c r="H122" s="41" t="s">
        <v>381</v>
      </c>
      <c r="I122" s="41" t="s">
        <v>382</v>
      </c>
      <c r="J122" s="40">
        <v>5</v>
      </c>
      <c r="K122" s="40">
        <v>28</v>
      </c>
      <c r="L122" s="40">
        <v>0</v>
      </c>
      <c r="M122" s="42">
        <v>44384</v>
      </c>
    </row>
    <row r="123" spans="1:13" s="3" customFormat="1" ht="12" x14ac:dyDescent="0.2">
      <c r="A123" s="3">
        <v>38</v>
      </c>
      <c r="B123" s="40">
        <v>2020</v>
      </c>
      <c r="C123" s="41" t="s">
        <v>351</v>
      </c>
      <c r="D123" s="41" t="s">
        <v>136</v>
      </c>
      <c r="E123" s="41" t="s">
        <v>22</v>
      </c>
      <c r="F123" s="41" t="s">
        <v>352</v>
      </c>
      <c r="G123" s="40">
        <v>2020</v>
      </c>
      <c r="H123" s="41" t="s">
        <v>381</v>
      </c>
      <c r="I123" s="41" t="s">
        <v>382</v>
      </c>
      <c r="J123" s="40">
        <v>5</v>
      </c>
      <c r="K123" s="40">
        <v>22</v>
      </c>
      <c r="L123" s="40">
        <v>0</v>
      </c>
      <c r="M123" s="42">
        <v>44384</v>
      </c>
    </row>
    <row r="124" spans="1:13" s="3" customFormat="1" ht="12" x14ac:dyDescent="0.2">
      <c r="A124" s="3">
        <v>39</v>
      </c>
      <c r="B124" s="40">
        <v>2020</v>
      </c>
      <c r="C124" s="41" t="s">
        <v>353</v>
      </c>
      <c r="D124" s="41" t="s">
        <v>301</v>
      </c>
      <c r="E124" s="41" t="s">
        <v>22</v>
      </c>
      <c r="F124" s="41" t="s">
        <v>354</v>
      </c>
      <c r="G124" s="40">
        <v>2020</v>
      </c>
      <c r="H124" s="41" t="s">
        <v>381</v>
      </c>
      <c r="I124" s="41" t="s">
        <v>382</v>
      </c>
      <c r="J124" s="40">
        <v>5</v>
      </c>
      <c r="K124" s="40">
        <v>23</v>
      </c>
      <c r="L124" s="40">
        <v>0</v>
      </c>
      <c r="M124" s="42">
        <v>44384</v>
      </c>
    </row>
    <row r="125" spans="1:13" s="3" customFormat="1" ht="12" x14ac:dyDescent="0.2">
      <c r="A125" s="3">
        <v>40</v>
      </c>
      <c r="B125" s="40">
        <v>2020</v>
      </c>
      <c r="C125" s="41" t="s">
        <v>355</v>
      </c>
      <c r="D125" s="41" t="s">
        <v>163</v>
      </c>
      <c r="E125" s="41" t="s">
        <v>22</v>
      </c>
      <c r="F125" s="41" t="s">
        <v>356</v>
      </c>
      <c r="G125" s="40">
        <v>2020</v>
      </c>
      <c r="H125" s="41" t="s">
        <v>381</v>
      </c>
      <c r="I125" s="41" t="s">
        <v>382</v>
      </c>
      <c r="J125" s="40">
        <v>5</v>
      </c>
      <c r="K125" s="40">
        <v>26</v>
      </c>
      <c r="L125" s="40">
        <v>0</v>
      </c>
      <c r="M125" s="42">
        <v>44384</v>
      </c>
    </row>
    <row r="126" spans="1:13" s="3" customFormat="1" ht="12" x14ac:dyDescent="0.2">
      <c r="A126" s="3">
        <v>41</v>
      </c>
      <c r="B126" s="40">
        <v>2020</v>
      </c>
      <c r="C126" s="41" t="s">
        <v>437</v>
      </c>
      <c r="D126" s="41" t="s">
        <v>187</v>
      </c>
      <c r="E126" s="41" t="s">
        <v>16</v>
      </c>
      <c r="F126" s="41" t="s">
        <v>438</v>
      </c>
      <c r="G126" s="40">
        <v>2020</v>
      </c>
      <c r="H126" s="41" t="s">
        <v>381</v>
      </c>
      <c r="I126" s="41" t="s">
        <v>382</v>
      </c>
      <c r="J126" s="40">
        <v>5</v>
      </c>
      <c r="K126" s="40">
        <v>28</v>
      </c>
      <c r="L126" s="40">
        <v>0</v>
      </c>
      <c r="M126" s="42">
        <v>44384</v>
      </c>
    </row>
    <row r="127" spans="1:13" s="3" customFormat="1" ht="12" x14ac:dyDescent="0.2">
      <c r="A127" s="3">
        <v>42</v>
      </c>
      <c r="B127" s="40">
        <v>2020</v>
      </c>
      <c r="C127" s="41" t="s">
        <v>359</v>
      </c>
      <c r="D127" s="41" t="s">
        <v>51</v>
      </c>
      <c r="E127" s="41" t="s">
        <v>16</v>
      </c>
      <c r="F127" s="41" t="s">
        <v>360</v>
      </c>
      <c r="G127" s="40">
        <v>2020</v>
      </c>
      <c r="H127" s="41" t="s">
        <v>381</v>
      </c>
      <c r="I127" s="41" t="s">
        <v>382</v>
      </c>
      <c r="J127" s="40">
        <v>5</v>
      </c>
      <c r="K127" s="40">
        <v>25</v>
      </c>
      <c r="L127" s="40">
        <v>0</v>
      </c>
      <c r="M127" s="42">
        <v>44391</v>
      </c>
    </row>
    <row r="128" spans="1:13" s="3" customFormat="1" ht="12" x14ac:dyDescent="0.2">
      <c r="A128" s="3">
        <v>43</v>
      </c>
      <c r="B128" s="40">
        <v>2019</v>
      </c>
      <c r="C128" s="41" t="s">
        <v>86</v>
      </c>
      <c r="D128" s="41" t="s">
        <v>87</v>
      </c>
      <c r="E128" s="41" t="s">
        <v>22</v>
      </c>
      <c r="F128" s="41" t="s">
        <v>88</v>
      </c>
      <c r="G128" s="40">
        <v>2019</v>
      </c>
      <c r="H128" s="41" t="s">
        <v>381</v>
      </c>
      <c r="I128" s="41" t="s">
        <v>382</v>
      </c>
      <c r="J128" s="40">
        <v>5</v>
      </c>
      <c r="K128" s="40">
        <v>25</v>
      </c>
      <c r="L128" s="40">
        <v>0</v>
      </c>
      <c r="M128" s="42">
        <v>44455</v>
      </c>
    </row>
    <row r="129" spans="1:17" s="3" customFormat="1" ht="12" x14ac:dyDescent="0.2">
      <c r="A129" s="3">
        <v>44</v>
      </c>
      <c r="B129" s="40">
        <v>2019</v>
      </c>
      <c r="C129" s="41" t="s">
        <v>89</v>
      </c>
      <c r="D129" s="41" t="s">
        <v>90</v>
      </c>
      <c r="E129" s="41" t="s">
        <v>22</v>
      </c>
      <c r="F129" s="41" t="s">
        <v>91</v>
      </c>
      <c r="G129" s="40">
        <v>2019</v>
      </c>
      <c r="H129" s="41" t="s">
        <v>381</v>
      </c>
      <c r="I129" s="41" t="s">
        <v>382</v>
      </c>
      <c r="J129" s="40">
        <v>5</v>
      </c>
      <c r="K129" s="40">
        <v>25</v>
      </c>
      <c r="L129" s="40">
        <v>0</v>
      </c>
      <c r="M129" s="42">
        <v>44455</v>
      </c>
    </row>
    <row r="130" spans="1:17" s="3" customFormat="1" ht="12" x14ac:dyDescent="0.2">
      <c r="A130" s="3">
        <v>1</v>
      </c>
      <c r="B130" s="43">
        <v>2021</v>
      </c>
      <c r="C130" s="44" t="s">
        <v>447</v>
      </c>
      <c r="D130" s="44" t="s">
        <v>90</v>
      </c>
      <c r="E130" s="44" t="s">
        <v>22</v>
      </c>
      <c r="F130" s="44" t="s">
        <v>448</v>
      </c>
      <c r="G130" s="43">
        <v>2021</v>
      </c>
      <c r="H130" s="44" t="s">
        <v>381</v>
      </c>
      <c r="I130" s="44" t="s">
        <v>382</v>
      </c>
      <c r="J130" s="43">
        <v>5</v>
      </c>
      <c r="K130" s="43">
        <v>24</v>
      </c>
      <c r="L130" s="43">
        <v>0</v>
      </c>
      <c r="M130" s="45">
        <v>44616</v>
      </c>
    </row>
    <row r="131" spans="1:17" s="3" customFormat="1" ht="12" x14ac:dyDescent="0.2">
      <c r="A131" s="3">
        <v>2</v>
      </c>
      <c r="B131" s="43">
        <v>2021</v>
      </c>
      <c r="C131" s="44" t="s">
        <v>454</v>
      </c>
      <c r="D131" s="44" t="s">
        <v>455</v>
      </c>
      <c r="E131" s="44" t="s">
        <v>16</v>
      </c>
      <c r="F131" s="44" t="s">
        <v>456</v>
      </c>
      <c r="G131" s="43">
        <v>2021</v>
      </c>
      <c r="H131" s="44" t="s">
        <v>381</v>
      </c>
      <c r="I131" s="44" t="s">
        <v>382</v>
      </c>
      <c r="J131" s="43">
        <v>5</v>
      </c>
      <c r="K131" s="43">
        <v>29</v>
      </c>
      <c r="L131" s="43">
        <v>0</v>
      </c>
      <c r="M131" s="45">
        <v>44616</v>
      </c>
    </row>
    <row r="132" spans="1:17" s="3" customFormat="1" ht="12" x14ac:dyDescent="0.2">
      <c r="A132" s="3">
        <v>3</v>
      </c>
      <c r="B132" s="43">
        <v>2021</v>
      </c>
      <c r="C132" s="44" t="s">
        <v>459</v>
      </c>
      <c r="D132" s="44" t="s">
        <v>82</v>
      </c>
      <c r="E132" s="44" t="s">
        <v>16</v>
      </c>
      <c r="F132" s="44" t="s">
        <v>460</v>
      </c>
      <c r="G132" s="43">
        <v>2021</v>
      </c>
      <c r="H132" s="44" t="s">
        <v>381</v>
      </c>
      <c r="I132" s="44" t="s">
        <v>382</v>
      </c>
      <c r="J132" s="43">
        <v>5</v>
      </c>
      <c r="K132" s="43">
        <v>23</v>
      </c>
      <c r="L132" s="43">
        <v>0</v>
      </c>
      <c r="M132" s="45">
        <v>44616</v>
      </c>
    </row>
    <row r="133" spans="1:17" s="3" customFormat="1" ht="12" x14ac:dyDescent="0.2">
      <c r="A133" s="3">
        <v>4</v>
      </c>
      <c r="B133" s="43">
        <v>2021</v>
      </c>
      <c r="C133" s="44" t="s">
        <v>36</v>
      </c>
      <c r="D133" s="44" t="s">
        <v>106</v>
      </c>
      <c r="E133" s="44" t="s">
        <v>16</v>
      </c>
      <c r="F133" s="44" t="s">
        <v>467</v>
      </c>
      <c r="G133" s="43">
        <v>2021</v>
      </c>
      <c r="H133" s="44" t="s">
        <v>381</v>
      </c>
      <c r="I133" s="44" t="s">
        <v>382</v>
      </c>
      <c r="J133" s="43">
        <v>5</v>
      </c>
      <c r="K133" s="43">
        <v>24</v>
      </c>
      <c r="L133" s="43">
        <v>0</v>
      </c>
      <c r="M133" s="45">
        <v>44616</v>
      </c>
    </row>
    <row r="134" spans="1:17" s="3" customFormat="1" ht="12" x14ac:dyDescent="0.2">
      <c r="A134" s="3">
        <v>5</v>
      </c>
      <c r="B134" s="43">
        <v>2021</v>
      </c>
      <c r="C134" s="44" t="s">
        <v>468</v>
      </c>
      <c r="D134" s="44" t="s">
        <v>266</v>
      </c>
      <c r="E134" s="44" t="s">
        <v>16</v>
      </c>
      <c r="F134" s="44" t="s">
        <v>469</v>
      </c>
      <c r="G134" s="43">
        <v>2021</v>
      </c>
      <c r="H134" s="44" t="s">
        <v>381</v>
      </c>
      <c r="I134" s="44" t="s">
        <v>382</v>
      </c>
      <c r="J134" s="43">
        <v>5</v>
      </c>
      <c r="K134" s="43">
        <v>26</v>
      </c>
      <c r="L134" s="43">
        <v>0</v>
      </c>
      <c r="M134" s="45">
        <v>44616</v>
      </c>
    </row>
    <row r="135" spans="1:17" s="3" customFormat="1" ht="12" x14ac:dyDescent="0.2">
      <c r="A135" s="3">
        <v>6</v>
      </c>
      <c r="B135" s="43">
        <v>2021</v>
      </c>
      <c r="C135" s="44" t="s">
        <v>320</v>
      </c>
      <c r="D135" s="44" t="s">
        <v>93</v>
      </c>
      <c r="E135" s="44" t="s">
        <v>16</v>
      </c>
      <c r="F135" s="44" t="s">
        <v>471</v>
      </c>
      <c r="G135" s="43">
        <v>2021</v>
      </c>
      <c r="H135" s="44" t="s">
        <v>381</v>
      </c>
      <c r="I135" s="44" t="s">
        <v>382</v>
      </c>
      <c r="J135" s="43">
        <v>5</v>
      </c>
      <c r="K135" s="43">
        <v>26</v>
      </c>
      <c r="L135" s="43">
        <v>0</v>
      </c>
      <c r="M135" s="45">
        <v>44616</v>
      </c>
    </row>
    <row r="136" spans="1:17" s="3" customFormat="1" ht="12" x14ac:dyDescent="0.2">
      <c r="A136" s="3">
        <v>7</v>
      </c>
      <c r="B136" s="43">
        <v>2021</v>
      </c>
      <c r="C136" s="44" t="s">
        <v>242</v>
      </c>
      <c r="D136" s="44" t="s">
        <v>474</v>
      </c>
      <c r="E136" s="44" t="s">
        <v>22</v>
      </c>
      <c r="F136" s="44" t="s">
        <v>475</v>
      </c>
      <c r="G136" s="43">
        <v>2021</v>
      </c>
      <c r="H136" s="44" t="s">
        <v>381</v>
      </c>
      <c r="I136" s="44" t="s">
        <v>382</v>
      </c>
      <c r="J136" s="43">
        <v>5</v>
      </c>
      <c r="K136" s="43">
        <v>30</v>
      </c>
      <c r="L136" s="43">
        <v>0</v>
      </c>
      <c r="M136" s="45">
        <v>44616</v>
      </c>
    </row>
    <row r="137" spans="1:17" s="3" customFormat="1" ht="12" x14ac:dyDescent="0.2">
      <c r="A137" s="3">
        <v>8</v>
      </c>
      <c r="B137" s="43">
        <v>2021</v>
      </c>
      <c r="C137" s="44" t="s">
        <v>476</v>
      </c>
      <c r="D137" s="44" t="s">
        <v>477</v>
      </c>
      <c r="E137" s="44" t="s">
        <v>22</v>
      </c>
      <c r="F137" s="44" t="s">
        <v>478</v>
      </c>
      <c r="G137" s="43">
        <v>2021</v>
      </c>
      <c r="H137" s="44" t="s">
        <v>381</v>
      </c>
      <c r="I137" s="44" t="s">
        <v>382</v>
      </c>
      <c r="J137" s="43">
        <v>5</v>
      </c>
      <c r="K137" s="43">
        <v>25</v>
      </c>
      <c r="L137" s="43">
        <v>0</v>
      </c>
      <c r="M137" s="45">
        <v>44616</v>
      </c>
    </row>
    <row r="138" spans="1:17" s="3" customFormat="1" ht="12" x14ac:dyDescent="0.2">
      <c r="A138" s="3">
        <v>9</v>
      </c>
      <c r="B138" s="43">
        <v>2021</v>
      </c>
      <c r="C138" s="44" t="s">
        <v>184</v>
      </c>
      <c r="D138" s="44" t="s">
        <v>513</v>
      </c>
      <c r="E138" s="44" t="s">
        <v>16</v>
      </c>
      <c r="F138" s="44" t="s">
        <v>514</v>
      </c>
      <c r="G138" s="43">
        <v>2021</v>
      </c>
      <c r="H138" s="44" t="s">
        <v>381</v>
      </c>
      <c r="I138" s="44" t="s">
        <v>382</v>
      </c>
      <c r="J138" s="43">
        <v>5</v>
      </c>
      <c r="K138" s="43">
        <v>26</v>
      </c>
      <c r="L138" s="43">
        <v>0</v>
      </c>
      <c r="M138" s="45">
        <v>44616</v>
      </c>
    </row>
    <row r="139" spans="1:17" s="3" customFormat="1" ht="12" x14ac:dyDescent="0.2">
      <c r="A139" s="3">
        <v>10</v>
      </c>
      <c r="B139" s="43">
        <v>2021</v>
      </c>
      <c r="C139" s="44" t="s">
        <v>441</v>
      </c>
      <c r="D139" s="44" t="s">
        <v>442</v>
      </c>
      <c r="E139" s="44" t="s">
        <v>16</v>
      </c>
      <c r="F139" s="44" t="s">
        <v>443</v>
      </c>
      <c r="G139" s="43">
        <v>2021</v>
      </c>
      <c r="H139" s="44" t="s">
        <v>381</v>
      </c>
      <c r="I139" s="44" t="s">
        <v>382</v>
      </c>
      <c r="J139" s="43">
        <v>5</v>
      </c>
      <c r="K139" s="43">
        <v>24</v>
      </c>
      <c r="L139" s="43">
        <v>0</v>
      </c>
      <c r="M139" s="45">
        <v>44616</v>
      </c>
    </row>
    <row r="140" spans="1:17" s="3" customFormat="1" ht="12" x14ac:dyDescent="0.2">
      <c r="A140" s="3">
        <v>11</v>
      </c>
      <c r="B140" s="43">
        <v>2021</v>
      </c>
      <c r="C140" s="44" t="s">
        <v>444</v>
      </c>
      <c r="D140" s="44" t="s">
        <v>37</v>
      </c>
      <c r="E140" s="44" t="s">
        <v>22</v>
      </c>
      <c r="F140" s="44" t="s">
        <v>445</v>
      </c>
      <c r="G140" s="43">
        <v>2021</v>
      </c>
      <c r="H140" s="44" t="s">
        <v>381</v>
      </c>
      <c r="I140" s="44" t="s">
        <v>382</v>
      </c>
      <c r="J140" s="43">
        <v>5</v>
      </c>
      <c r="K140" s="43">
        <v>24</v>
      </c>
      <c r="L140" s="43">
        <v>0</v>
      </c>
      <c r="M140" s="45">
        <v>44616</v>
      </c>
    </row>
    <row r="141" spans="1:17" s="3" customFormat="1" ht="14.25" x14ac:dyDescent="0.2">
      <c r="A141" s="3">
        <v>12</v>
      </c>
      <c r="B141" s="43">
        <v>2021</v>
      </c>
      <c r="C141" s="44" t="s">
        <v>447</v>
      </c>
      <c r="D141" s="44" t="s">
        <v>90</v>
      </c>
      <c r="E141" s="44" t="s">
        <v>22</v>
      </c>
      <c r="F141" s="44" t="s">
        <v>448</v>
      </c>
      <c r="G141" s="43">
        <v>2021</v>
      </c>
      <c r="H141" s="44" t="s">
        <v>381</v>
      </c>
      <c r="I141" s="44" t="s">
        <v>382</v>
      </c>
      <c r="J141" s="43">
        <v>5</v>
      </c>
      <c r="K141" s="43">
        <v>24</v>
      </c>
      <c r="L141" s="43">
        <v>0</v>
      </c>
      <c r="M141" s="45">
        <v>44616</v>
      </c>
      <c r="P141" s="30">
        <v>18</v>
      </c>
      <c r="Q141" s="30">
        <f>COUNTIF($K$130:$K$187,18)</f>
        <v>0</v>
      </c>
    </row>
    <row r="142" spans="1:17" s="3" customFormat="1" ht="14.25" x14ac:dyDescent="0.2">
      <c r="A142" s="3">
        <v>13</v>
      </c>
      <c r="B142" s="43">
        <v>2021</v>
      </c>
      <c r="C142" s="44" t="s">
        <v>452</v>
      </c>
      <c r="D142" s="44" t="s">
        <v>52</v>
      </c>
      <c r="E142" s="44" t="s">
        <v>22</v>
      </c>
      <c r="F142" s="44" t="s">
        <v>453</v>
      </c>
      <c r="G142" s="43">
        <v>2021</v>
      </c>
      <c r="H142" s="44" t="s">
        <v>381</v>
      </c>
      <c r="I142" s="44" t="s">
        <v>382</v>
      </c>
      <c r="J142" s="43">
        <v>5</v>
      </c>
      <c r="K142" s="43">
        <v>20</v>
      </c>
      <c r="L142" s="43">
        <v>0</v>
      </c>
      <c r="M142" s="45">
        <v>44616</v>
      </c>
      <c r="P142" s="30">
        <v>19</v>
      </c>
      <c r="Q142" s="30">
        <f>COUNTIF($K$130:$K$187,19)</f>
        <v>2</v>
      </c>
    </row>
    <row r="143" spans="1:17" s="3" customFormat="1" ht="14.25" x14ac:dyDescent="0.2">
      <c r="A143" s="3">
        <v>14</v>
      </c>
      <c r="B143" s="43">
        <v>2021</v>
      </c>
      <c r="C143" s="44" t="s">
        <v>454</v>
      </c>
      <c r="D143" s="44" t="s">
        <v>455</v>
      </c>
      <c r="E143" s="44" t="s">
        <v>16</v>
      </c>
      <c r="F143" s="44" t="s">
        <v>456</v>
      </c>
      <c r="G143" s="43">
        <v>2021</v>
      </c>
      <c r="H143" s="44" t="s">
        <v>381</v>
      </c>
      <c r="I143" s="44" t="s">
        <v>382</v>
      </c>
      <c r="J143" s="43">
        <v>5</v>
      </c>
      <c r="K143" s="43">
        <v>29</v>
      </c>
      <c r="L143" s="43">
        <v>0</v>
      </c>
      <c r="M143" s="45">
        <v>44616</v>
      </c>
      <c r="P143" s="30">
        <v>20</v>
      </c>
      <c r="Q143" s="30">
        <f>COUNTIF($K$130:$K$187,20)</f>
        <v>6</v>
      </c>
    </row>
    <row r="144" spans="1:17" s="3" customFormat="1" ht="14.25" x14ac:dyDescent="0.2">
      <c r="A144" s="3">
        <v>15</v>
      </c>
      <c r="B144" s="43">
        <v>2021</v>
      </c>
      <c r="C144" s="44" t="s">
        <v>457</v>
      </c>
      <c r="D144" s="44" t="s">
        <v>206</v>
      </c>
      <c r="E144" s="44" t="s">
        <v>22</v>
      </c>
      <c r="F144" s="44" t="s">
        <v>458</v>
      </c>
      <c r="G144" s="43">
        <v>2021</v>
      </c>
      <c r="H144" s="44" t="s">
        <v>381</v>
      </c>
      <c r="I144" s="44" t="s">
        <v>382</v>
      </c>
      <c r="J144" s="43">
        <v>5</v>
      </c>
      <c r="K144" s="43">
        <v>26</v>
      </c>
      <c r="L144" s="43">
        <v>0</v>
      </c>
      <c r="M144" s="45">
        <v>44616</v>
      </c>
      <c r="P144" s="30">
        <v>21</v>
      </c>
      <c r="Q144" s="30">
        <f>COUNTIF($K$130:$K$187,21)</f>
        <v>0</v>
      </c>
    </row>
    <row r="145" spans="1:17" s="3" customFormat="1" ht="14.25" x14ac:dyDescent="0.2">
      <c r="A145" s="3">
        <v>16</v>
      </c>
      <c r="B145" s="43">
        <v>2021</v>
      </c>
      <c r="C145" s="44" t="s">
        <v>459</v>
      </c>
      <c r="D145" s="44" t="s">
        <v>82</v>
      </c>
      <c r="E145" s="44" t="s">
        <v>16</v>
      </c>
      <c r="F145" s="44" t="s">
        <v>460</v>
      </c>
      <c r="G145" s="43">
        <v>2021</v>
      </c>
      <c r="H145" s="44" t="s">
        <v>381</v>
      </c>
      <c r="I145" s="44" t="s">
        <v>382</v>
      </c>
      <c r="J145" s="43">
        <v>5</v>
      </c>
      <c r="K145" s="43">
        <v>23</v>
      </c>
      <c r="L145" s="43">
        <v>0</v>
      </c>
      <c r="M145" s="45">
        <v>44616</v>
      </c>
      <c r="P145" s="30">
        <v>22</v>
      </c>
      <c r="Q145" s="30">
        <f>COUNTIF($K$130:$K$187,22)</f>
        <v>2</v>
      </c>
    </row>
    <row r="146" spans="1:17" s="3" customFormat="1" ht="14.25" x14ac:dyDescent="0.2">
      <c r="A146" s="3">
        <v>17</v>
      </c>
      <c r="B146" s="43">
        <v>2021</v>
      </c>
      <c r="C146" s="44" t="s">
        <v>36</v>
      </c>
      <c r="D146" s="44" t="s">
        <v>106</v>
      </c>
      <c r="E146" s="44" t="s">
        <v>16</v>
      </c>
      <c r="F146" s="44" t="s">
        <v>467</v>
      </c>
      <c r="G146" s="43">
        <v>2021</v>
      </c>
      <c r="H146" s="44" t="s">
        <v>381</v>
      </c>
      <c r="I146" s="44" t="s">
        <v>382</v>
      </c>
      <c r="J146" s="43">
        <v>5</v>
      </c>
      <c r="K146" s="43">
        <v>24</v>
      </c>
      <c r="L146" s="43">
        <v>0</v>
      </c>
      <c r="M146" s="45">
        <v>44616</v>
      </c>
      <c r="P146" s="30">
        <v>23</v>
      </c>
      <c r="Q146" s="30">
        <f>COUNTIF($K$130:$K$187,23)</f>
        <v>4</v>
      </c>
    </row>
    <row r="147" spans="1:17" s="3" customFormat="1" ht="14.25" x14ac:dyDescent="0.2">
      <c r="A147" s="3">
        <v>18</v>
      </c>
      <c r="B147" s="43">
        <v>2021</v>
      </c>
      <c r="C147" s="44" t="s">
        <v>468</v>
      </c>
      <c r="D147" s="44" t="s">
        <v>266</v>
      </c>
      <c r="E147" s="44" t="s">
        <v>16</v>
      </c>
      <c r="F147" s="44" t="s">
        <v>469</v>
      </c>
      <c r="G147" s="43">
        <v>2021</v>
      </c>
      <c r="H147" s="44" t="s">
        <v>381</v>
      </c>
      <c r="I147" s="44" t="s">
        <v>382</v>
      </c>
      <c r="J147" s="43">
        <v>5</v>
      </c>
      <c r="K147" s="43">
        <v>26</v>
      </c>
      <c r="L147" s="43">
        <v>0</v>
      </c>
      <c r="M147" s="45">
        <v>44616</v>
      </c>
      <c r="P147" s="30">
        <v>24</v>
      </c>
      <c r="Q147" s="30">
        <f>COUNTIF($K$130:$K$187,24)</f>
        <v>16</v>
      </c>
    </row>
    <row r="148" spans="1:17" s="3" customFormat="1" ht="14.25" x14ac:dyDescent="0.2">
      <c r="A148" s="3">
        <v>19</v>
      </c>
      <c r="B148" s="43">
        <v>2021</v>
      </c>
      <c r="C148" s="44" t="s">
        <v>441</v>
      </c>
      <c r="D148" s="44" t="s">
        <v>442</v>
      </c>
      <c r="E148" s="44" t="s">
        <v>16</v>
      </c>
      <c r="F148" s="44" t="s">
        <v>443</v>
      </c>
      <c r="G148" s="43">
        <v>2021</v>
      </c>
      <c r="H148" s="44" t="s">
        <v>381</v>
      </c>
      <c r="I148" s="44" t="s">
        <v>382</v>
      </c>
      <c r="J148" s="43">
        <v>5</v>
      </c>
      <c r="K148" s="43">
        <v>24</v>
      </c>
      <c r="L148" s="43">
        <v>0</v>
      </c>
      <c r="M148" s="45">
        <v>44617</v>
      </c>
      <c r="P148" s="30">
        <v>25</v>
      </c>
      <c r="Q148" s="30">
        <f>COUNTIF($K$130:$K$187,25)</f>
        <v>4</v>
      </c>
    </row>
    <row r="149" spans="1:17" s="3" customFormat="1" ht="14.25" x14ac:dyDescent="0.2">
      <c r="A149" s="3">
        <v>20</v>
      </c>
      <c r="B149" s="43">
        <v>2021</v>
      </c>
      <c r="C149" s="44" t="s">
        <v>444</v>
      </c>
      <c r="D149" s="44" t="s">
        <v>37</v>
      </c>
      <c r="E149" s="44" t="s">
        <v>22</v>
      </c>
      <c r="F149" s="44" t="s">
        <v>445</v>
      </c>
      <c r="G149" s="43">
        <v>2021</v>
      </c>
      <c r="H149" s="44" t="s">
        <v>381</v>
      </c>
      <c r="I149" s="44" t="s">
        <v>382</v>
      </c>
      <c r="J149" s="43">
        <v>5</v>
      </c>
      <c r="K149" s="43">
        <v>24</v>
      </c>
      <c r="L149" s="43">
        <v>0</v>
      </c>
      <c r="M149" s="45">
        <v>44617</v>
      </c>
      <c r="P149" s="30">
        <v>26</v>
      </c>
      <c r="Q149" s="30">
        <f>COUNTIF($K$130:$K$187,26)</f>
        <v>14</v>
      </c>
    </row>
    <row r="150" spans="1:17" s="3" customFormat="1" ht="14.25" x14ac:dyDescent="0.2">
      <c r="A150" s="3">
        <v>21</v>
      </c>
      <c r="B150" s="43">
        <v>2021</v>
      </c>
      <c r="C150" s="44" t="s">
        <v>452</v>
      </c>
      <c r="D150" s="44" t="s">
        <v>52</v>
      </c>
      <c r="E150" s="44" t="s">
        <v>22</v>
      </c>
      <c r="F150" s="44" t="s">
        <v>453</v>
      </c>
      <c r="G150" s="43">
        <v>2021</v>
      </c>
      <c r="H150" s="44" t="s">
        <v>381</v>
      </c>
      <c r="I150" s="44" t="s">
        <v>382</v>
      </c>
      <c r="J150" s="43">
        <v>5</v>
      </c>
      <c r="K150" s="43">
        <v>20</v>
      </c>
      <c r="L150" s="43">
        <v>0</v>
      </c>
      <c r="M150" s="45">
        <v>44617</v>
      </c>
      <c r="P150" s="30">
        <v>27</v>
      </c>
      <c r="Q150" s="30">
        <f>COUNTIF($K$130:$K$187,27)</f>
        <v>2</v>
      </c>
    </row>
    <row r="151" spans="1:17" s="3" customFormat="1" ht="14.25" x14ac:dyDescent="0.2">
      <c r="A151" s="3">
        <v>22</v>
      </c>
      <c r="B151" s="43">
        <v>2021</v>
      </c>
      <c r="C151" s="44" t="s">
        <v>479</v>
      </c>
      <c r="D151" s="44" t="s">
        <v>480</v>
      </c>
      <c r="E151" s="44" t="s">
        <v>22</v>
      </c>
      <c r="F151" s="44" t="s">
        <v>481</v>
      </c>
      <c r="G151" s="43">
        <v>2021</v>
      </c>
      <c r="H151" s="44" t="s">
        <v>381</v>
      </c>
      <c r="I151" s="44" t="s">
        <v>382</v>
      </c>
      <c r="J151" s="43">
        <v>5</v>
      </c>
      <c r="K151" s="43">
        <v>19</v>
      </c>
      <c r="L151" s="43">
        <v>0</v>
      </c>
      <c r="M151" s="45">
        <v>44617</v>
      </c>
      <c r="P151" s="30">
        <v>28</v>
      </c>
      <c r="Q151" s="30">
        <f>COUNTIF($K$130:$K$187,28)</f>
        <v>2</v>
      </c>
    </row>
    <row r="152" spans="1:17" s="3" customFormat="1" ht="14.25" x14ac:dyDescent="0.2">
      <c r="A152" s="3">
        <v>23</v>
      </c>
      <c r="B152" s="43">
        <v>2021</v>
      </c>
      <c r="C152" s="44" t="s">
        <v>484</v>
      </c>
      <c r="D152" s="44" t="s">
        <v>462</v>
      </c>
      <c r="E152" s="44" t="s">
        <v>22</v>
      </c>
      <c r="F152" s="44" t="s">
        <v>485</v>
      </c>
      <c r="G152" s="43">
        <v>2021</v>
      </c>
      <c r="H152" s="44" t="s">
        <v>381</v>
      </c>
      <c r="I152" s="44" t="s">
        <v>382</v>
      </c>
      <c r="J152" s="43">
        <v>5</v>
      </c>
      <c r="K152" s="43">
        <v>22</v>
      </c>
      <c r="L152" s="43">
        <v>0</v>
      </c>
      <c r="M152" s="45">
        <v>44617</v>
      </c>
      <c r="P152" s="30">
        <v>29</v>
      </c>
      <c r="Q152" s="30">
        <f>COUNTIF($K$130:$K$187,29)</f>
        <v>2</v>
      </c>
    </row>
    <row r="153" spans="1:17" s="3" customFormat="1" ht="14.25" x14ac:dyDescent="0.2">
      <c r="A153" s="3">
        <v>24</v>
      </c>
      <c r="B153" s="43">
        <v>2021</v>
      </c>
      <c r="C153" s="44" t="s">
        <v>491</v>
      </c>
      <c r="D153" s="44" t="s">
        <v>52</v>
      </c>
      <c r="E153" s="44" t="s">
        <v>22</v>
      </c>
      <c r="F153" s="44" t="s">
        <v>492</v>
      </c>
      <c r="G153" s="43">
        <v>2021</v>
      </c>
      <c r="H153" s="44" t="s">
        <v>381</v>
      </c>
      <c r="I153" s="44" t="s">
        <v>382</v>
      </c>
      <c r="J153" s="43">
        <v>5</v>
      </c>
      <c r="K153" s="43">
        <v>24</v>
      </c>
      <c r="L153" s="43">
        <v>0</v>
      </c>
      <c r="M153" s="45">
        <v>44617</v>
      </c>
      <c r="P153" s="30">
        <v>30</v>
      </c>
      <c r="Q153" s="30">
        <f>COUNTIF($K$130:$K$187,30)</f>
        <v>4</v>
      </c>
    </row>
    <row r="154" spans="1:17" s="3" customFormat="1" ht="14.25" x14ac:dyDescent="0.2">
      <c r="A154" s="3">
        <v>25</v>
      </c>
      <c r="B154" s="43">
        <v>2021</v>
      </c>
      <c r="C154" s="44" t="s">
        <v>496</v>
      </c>
      <c r="D154" s="44" t="s">
        <v>497</v>
      </c>
      <c r="E154" s="44" t="s">
        <v>16</v>
      </c>
      <c r="F154" s="44" t="s">
        <v>498</v>
      </c>
      <c r="G154" s="43">
        <v>2021</v>
      </c>
      <c r="H154" s="44" t="s">
        <v>381</v>
      </c>
      <c r="I154" s="44" t="s">
        <v>382</v>
      </c>
      <c r="J154" s="43">
        <v>5</v>
      </c>
      <c r="K154" s="43">
        <v>30</v>
      </c>
      <c r="L154" s="43">
        <v>0</v>
      </c>
      <c r="M154" s="45">
        <v>44617</v>
      </c>
      <c r="P154" s="30" t="s">
        <v>363</v>
      </c>
      <c r="Q154" s="30">
        <f>COUNTIF($K$130:$K$187,31)</f>
        <v>0</v>
      </c>
    </row>
    <row r="155" spans="1:17" s="3" customFormat="1" ht="12" x14ac:dyDescent="0.2">
      <c r="A155" s="3">
        <v>26</v>
      </c>
      <c r="B155" s="43">
        <v>2021</v>
      </c>
      <c r="C155" s="44" t="s">
        <v>503</v>
      </c>
      <c r="D155" s="44" t="s">
        <v>504</v>
      </c>
      <c r="E155" s="44" t="s">
        <v>22</v>
      </c>
      <c r="F155" s="44" t="s">
        <v>505</v>
      </c>
      <c r="G155" s="43">
        <v>2021</v>
      </c>
      <c r="H155" s="44" t="s">
        <v>381</v>
      </c>
      <c r="I155" s="44" t="s">
        <v>382</v>
      </c>
      <c r="J155" s="43">
        <v>5</v>
      </c>
      <c r="K155" s="43">
        <v>20</v>
      </c>
      <c r="L155" s="43">
        <v>0</v>
      </c>
      <c r="M155" s="45">
        <v>44617</v>
      </c>
    </row>
    <row r="156" spans="1:17" s="3" customFormat="1" ht="12" x14ac:dyDescent="0.2">
      <c r="A156" s="3">
        <v>27</v>
      </c>
      <c r="B156" s="43">
        <v>2021</v>
      </c>
      <c r="C156" s="44" t="s">
        <v>536</v>
      </c>
      <c r="D156" s="44" t="s">
        <v>93</v>
      </c>
      <c r="E156" s="44" t="s">
        <v>16</v>
      </c>
      <c r="F156" s="44" t="s">
        <v>537</v>
      </c>
      <c r="G156" s="43">
        <v>2021</v>
      </c>
      <c r="H156" s="44" t="s">
        <v>381</v>
      </c>
      <c r="I156" s="44" t="s">
        <v>382</v>
      </c>
      <c r="J156" s="43">
        <v>5</v>
      </c>
      <c r="K156" s="43">
        <v>23</v>
      </c>
      <c r="L156" s="43">
        <v>0</v>
      </c>
      <c r="M156" s="45">
        <v>44617</v>
      </c>
    </row>
    <row r="157" spans="1:17" s="3" customFormat="1" ht="12" x14ac:dyDescent="0.2">
      <c r="A157" s="3">
        <v>28</v>
      </c>
      <c r="B157" s="43">
        <v>2021</v>
      </c>
      <c r="C157" s="44" t="s">
        <v>506</v>
      </c>
      <c r="D157" s="44" t="s">
        <v>507</v>
      </c>
      <c r="E157" s="44" t="s">
        <v>22</v>
      </c>
      <c r="F157" s="44" t="s">
        <v>508</v>
      </c>
      <c r="G157" s="43">
        <v>2021</v>
      </c>
      <c r="H157" s="44" t="s">
        <v>381</v>
      </c>
      <c r="I157" s="44" t="s">
        <v>382</v>
      </c>
      <c r="J157" s="43">
        <v>5</v>
      </c>
      <c r="K157" s="43">
        <v>24</v>
      </c>
      <c r="L157" s="43">
        <v>0</v>
      </c>
      <c r="M157" s="45">
        <v>44617</v>
      </c>
    </row>
    <row r="158" spans="1:17" s="3" customFormat="1" ht="12" x14ac:dyDescent="0.2">
      <c r="A158" s="3">
        <v>29</v>
      </c>
      <c r="B158" s="43">
        <v>2021</v>
      </c>
      <c r="C158" s="44" t="s">
        <v>515</v>
      </c>
      <c r="D158" s="44" t="s">
        <v>432</v>
      </c>
      <c r="E158" s="44" t="s">
        <v>22</v>
      </c>
      <c r="F158" s="44" t="s">
        <v>516</v>
      </c>
      <c r="G158" s="43">
        <v>2021</v>
      </c>
      <c r="H158" s="44" t="s">
        <v>381</v>
      </c>
      <c r="I158" s="44" t="s">
        <v>382</v>
      </c>
      <c r="J158" s="43">
        <v>5</v>
      </c>
      <c r="K158" s="43">
        <v>26</v>
      </c>
      <c r="L158" s="43">
        <v>0</v>
      </c>
      <c r="M158" s="45">
        <v>44617</v>
      </c>
    </row>
    <row r="159" spans="1:17" s="3" customFormat="1" ht="12" x14ac:dyDescent="0.2">
      <c r="A159" s="3">
        <v>30</v>
      </c>
      <c r="B159" s="43">
        <v>2021</v>
      </c>
      <c r="C159" s="44" t="s">
        <v>544</v>
      </c>
      <c r="D159" s="44" t="s">
        <v>93</v>
      </c>
      <c r="E159" s="44" t="s">
        <v>16</v>
      </c>
      <c r="F159" s="44" t="s">
        <v>545</v>
      </c>
      <c r="G159" s="43">
        <v>2021</v>
      </c>
      <c r="H159" s="44" t="s">
        <v>381</v>
      </c>
      <c r="I159" s="44" t="s">
        <v>382</v>
      </c>
      <c r="J159" s="43">
        <v>5</v>
      </c>
      <c r="K159" s="43">
        <v>20</v>
      </c>
      <c r="L159" s="43">
        <v>0</v>
      </c>
      <c r="M159" s="45">
        <v>44617</v>
      </c>
    </row>
    <row r="160" spans="1:17" s="3" customFormat="1" ht="12" x14ac:dyDescent="0.2">
      <c r="A160" s="3">
        <v>31</v>
      </c>
      <c r="B160" s="43">
        <v>2021</v>
      </c>
      <c r="C160" s="44" t="s">
        <v>320</v>
      </c>
      <c r="D160" s="44" t="s">
        <v>93</v>
      </c>
      <c r="E160" s="44" t="s">
        <v>16</v>
      </c>
      <c r="F160" s="44" t="s">
        <v>471</v>
      </c>
      <c r="G160" s="43">
        <v>2021</v>
      </c>
      <c r="H160" s="44" t="s">
        <v>381</v>
      </c>
      <c r="I160" s="44" t="s">
        <v>382</v>
      </c>
      <c r="J160" s="43">
        <v>5</v>
      </c>
      <c r="K160" s="43">
        <v>26</v>
      </c>
      <c r="L160" s="43">
        <v>0</v>
      </c>
      <c r="M160" s="45">
        <v>44617</v>
      </c>
    </row>
    <row r="161" spans="1:13" s="3" customFormat="1" ht="12" x14ac:dyDescent="0.2">
      <c r="A161" s="3">
        <v>32</v>
      </c>
      <c r="B161" s="43">
        <v>2021</v>
      </c>
      <c r="C161" s="44" t="s">
        <v>529</v>
      </c>
      <c r="D161" s="44" t="s">
        <v>136</v>
      </c>
      <c r="E161" s="44" t="s">
        <v>22</v>
      </c>
      <c r="F161" s="44" t="s">
        <v>530</v>
      </c>
      <c r="G161" s="43">
        <v>2021</v>
      </c>
      <c r="H161" s="44" t="s">
        <v>381</v>
      </c>
      <c r="I161" s="44" t="s">
        <v>382</v>
      </c>
      <c r="J161" s="43">
        <v>5</v>
      </c>
      <c r="K161" s="43">
        <v>24</v>
      </c>
      <c r="L161" s="43">
        <v>0</v>
      </c>
      <c r="M161" s="45">
        <v>44617</v>
      </c>
    </row>
    <row r="162" spans="1:13" s="3" customFormat="1" ht="12" x14ac:dyDescent="0.2">
      <c r="A162" s="3">
        <v>33</v>
      </c>
      <c r="B162" s="43">
        <v>2021</v>
      </c>
      <c r="C162" s="44" t="s">
        <v>242</v>
      </c>
      <c r="D162" s="44" t="s">
        <v>474</v>
      </c>
      <c r="E162" s="44" t="s">
        <v>22</v>
      </c>
      <c r="F162" s="44" t="s">
        <v>475</v>
      </c>
      <c r="G162" s="43">
        <v>2021</v>
      </c>
      <c r="H162" s="44" t="s">
        <v>381</v>
      </c>
      <c r="I162" s="44" t="s">
        <v>382</v>
      </c>
      <c r="J162" s="43">
        <v>5</v>
      </c>
      <c r="K162" s="43">
        <v>30</v>
      </c>
      <c r="L162" s="43">
        <v>0</v>
      </c>
      <c r="M162" s="45">
        <v>44617</v>
      </c>
    </row>
    <row r="163" spans="1:13" s="3" customFormat="1" ht="12" x14ac:dyDescent="0.2">
      <c r="A163" s="3">
        <v>34</v>
      </c>
      <c r="B163" s="43">
        <v>2021</v>
      </c>
      <c r="C163" s="44" t="s">
        <v>476</v>
      </c>
      <c r="D163" s="44" t="s">
        <v>477</v>
      </c>
      <c r="E163" s="44" t="s">
        <v>22</v>
      </c>
      <c r="F163" s="44" t="s">
        <v>478</v>
      </c>
      <c r="G163" s="43">
        <v>2021</v>
      </c>
      <c r="H163" s="44" t="s">
        <v>381</v>
      </c>
      <c r="I163" s="44" t="s">
        <v>382</v>
      </c>
      <c r="J163" s="43">
        <v>5</v>
      </c>
      <c r="K163" s="43">
        <v>25</v>
      </c>
      <c r="L163" s="43">
        <v>0</v>
      </c>
      <c r="M163" s="45">
        <v>44617</v>
      </c>
    </row>
    <row r="164" spans="1:13" s="3" customFormat="1" ht="12" x14ac:dyDescent="0.2">
      <c r="A164" s="3">
        <v>35</v>
      </c>
      <c r="B164" s="43">
        <v>2021</v>
      </c>
      <c r="C164" s="44" t="s">
        <v>479</v>
      </c>
      <c r="D164" s="44" t="s">
        <v>480</v>
      </c>
      <c r="E164" s="44" t="s">
        <v>22</v>
      </c>
      <c r="F164" s="44" t="s">
        <v>481</v>
      </c>
      <c r="G164" s="43">
        <v>2021</v>
      </c>
      <c r="H164" s="44" t="s">
        <v>381</v>
      </c>
      <c r="I164" s="44" t="s">
        <v>382</v>
      </c>
      <c r="J164" s="43">
        <v>5</v>
      </c>
      <c r="K164" s="43">
        <v>19</v>
      </c>
      <c r="L164" s="43">
        <v>0</v>
      </c>
      <c r="M164" s="45">
        <v>44617</v>
      </c>
    </row>
    <row r="165" spans="1:13" s="3" customFormat="1" ht="12" x14ac:dyDescent="0.2">
      <c r="A165" s="3">
        <v>36</v>
      </c>
      <c r="B165" s="43">
        <v>2021</v>
      </c>
      <c r="C165" s="44" t="s">
        <v>482</v>
      </c>
      <c r="D165" s="44" t="s">
        <v>192</v>
      </c>
      <c r="E165" s="44" t="s">
        <v>22</v>
      </c>
      <c r="F165" s="44" t="s">
        <v>483</v>
      </c>
      <c r="G165" s="43">
        <v>2021</v>
      </c>
      <c r="H165" s="44" t="s">
        <v>381</v>
      </c>
      <c r="I165" s="44" t="s">
        <v>382</v>
      </c>
      <c r="J165" s="43">
        <v>5</v>
      </c>
      <c r="K165" s="43">
        <v>28</v>
      </c>
      <c r="L165" s="43">
        <v>0</v>
      </c>
      <c r="M165" s="45">
        <v>44617</v>
      </c>
    </row>
    <row r="166" spans="1:13" s="3" customFormat="1" ht="12" x14ac:dyDescent="0.2">
      <c r="A166" s="3">
        <v>37</v>
      </c>
      <c r="B166" s="43">
        <v>2021</v>
      </c>
      <c r="C166" s="44" t="s">
        <v>484</v>
      </c>
      <c r="D166" s="44" t="s">
        <v>462</v>
      </c>
      <c r="E166" s="44" t="s">
        <v>22</v>
      </c>
      <c r="F166" s="44" t="s">
        <v>485</v>
      </c>
      <c r="G166" s="43">
        <v>2021</v>
      </c>
      <c r="H166" s="44" t="s">
        <v>381</v>
      </c>
      <c r="I166" s="44" t="s">
        <v>382</v>
      </c>
      <c r="J166" s="43">
        <v>5</v>
      </c>
      <c r="K166" s="43">
        <v>22</v>
      </c>
      <c r="L166" s="43">
        <v>0</v>
      </c>
      <c r="M166" s="45">
        <v>44617</v>
      </c>
    </row>
    <row r="167" spans="1:13" s="3" customFormat="1" ht="12" x14ac:dyDescent="0.2">
      <c r="A167" s="3">
        <v>38</v>
      </c>
      <c r="B167" s="43">
        <v>2021</v>
      </c>
      <c r="C167" s="44" t="s">
        <v>491</v>
      </c>
      <c r="D167" s="44" t="s">
        <v>52</v>
      </c>
      <c r="E167" s="44" t="s">
        <v>22</v>
      </c>
      <c r="F167" s="44" t="s">
        <v>492</v>
      </c>
      <c r="G167" s="43">
        <v>2021</v>
      </c>
      <c r="H167" s="44" t="s">
        <v>381</v>
      </c>
      <c r="I167" s="44" t="s">
        <v>382</v>
      </c>
      <c r="J167" s="43">
        <v>5</v>
      </c>
      <c r="K167" s="43">
        <v>24</v>
      </c>
      <c r="L167" s="43">
        <v>0</v>
      </c>
      <c r="M167" s="45">
        <v>44617</v>
      </c>
    </row>
    <row r="168" spans="1:13" s="3" customFormat="1" ht="12" x14ac:dyDescent="0.2">
      <c r="A168" s="3">
        <v>39</v>
      </c>
      <c r="B168" s="43">
        <v>2021</v>
      </c>
      <c r="C168" s="44" t="s">
        <v>493</v>
      </c>
      <c r="D168" s="44" t="s">
        <v>494</v>
      </c>
      <c r="E168" s="44" t="s">
        <v>22</v>
      </c>
      <c r="F168" s="44" t="s">
        <v>495</v>
      </c>
      <c r="G168" s="43">
        <v>2021</v>
      </c>
      <c r="H168" s="44" t="s">
        <v>381</v>
      </c>
      <c r="I168" s="44" t="s">
        <v>382</v>
      </c>
      <c r="J168" s="43">
        <v>5</v>
      </c>
      <c r="K168" s="43">
        <v>26</v>
      </c>
      <c r="L168" s="43">
        <v>0</v>
      </c>
      <c r="M168" s="45">
        <v>44617</v>
      </c>
    </row>
    <row r="169" spans="1:13" s="3" customFormat="1" ht="12" x14ac:dyDescent="0.2">
      <c r="A169" s="3">
        <v>40</v>
      </c>
      <c r="B169" s="43">
        <v>2021</v>
      </c>
      <c r="C169" s="44" t="s">
        <v>496</v>
      </c>
      <c r="D169" s="44" t="s">
        <v>497</v>
      </c>
      <c r="E169" s="44" t="s">
        <v>16</v>
      </c>
      <c r="F169" s="44" t="s">
        <v>498</v>
      </c>
      <c r="G169" s="43">
        <v>2021</v>
      </c>
      <c r="H169" s="44" t="s">
        <v>381</v>
      </c>
      <c r="I169" s="44" t="s">
        <v>382</v>
      </c>
      <c r="J169" s="43">
        <v>5</v>
      </c>
      <c r="K169" s="43">
        <v>30</v>
      </c>
      <c r="L169" s="43">
        <v>0</v>
      </c>
      <c r="M169" s="45">
        <v>44617</v>
      </c>
    </row>
    <row r="170" spans="1:13" s="3" customFormat="1" ht="12" x14ac:dyDescent="0.2">
      <c r="A170" s="3">
        <v>41</v>
      </c>
      <c r="B170" s="43">
        <v>2021</v>
      </c>
      <c r="C170" s="44" t="s">
        <v>499</v>
      </c>
      <c r="D170" s="44" t="s">
        <v>37</v>
      </c>
      <c r="E170" s="44" t="s">
        <v>22</v>
      </c>
      <c r="F170" s="44" t="s">
        <v>500</v>
      </c>
      <c r="G170" s="43">
        <v>2021</v>
      </c>
      <c r="H170" s="44" t="s">
        <v>381</v>
      </c>
      <c r="I170" s="44" t="s">
        <v>382</v>
      </c>
      <c r="J170" s="43">
        <v>5</v>
      </c>
      <c r="K170" s="43">
        <v>25</v>
      </c>
      <c r="L170" s="43">
        <v>0</v>
      </c>
      <c r="M170" s="45">
        <v>44617</v>
      </c>
    </row>
    <row r="171" spans="1:13" s="3" customFormat="1" ht="12" x14ac:dyDescent="0.2">
      <c r="A171" s="3">
        <v>42</v>
      </c>
      <c r="B171" s="43">
        <v>2021</v>
      </c>
      <c r="C171" s="44" t="s">
        <v>501</v>
      </c>
      <c r="D171" s="44" t="s">
        <v>70</v>
      </c>
      <c r="E171" s="44" t="s">
        <v>22</v>
      </c>
      <c r="F171" s="44" t="s">
        <v>502</v>
      </c>
      <c r="G171" s="43">
        <v>2021</v>
      </c>
      <c r="H171" s="44" t="s">
        <v>381</v>
      </c>
      <c r="I171" s="44" t="s">
        <v>382</v>
      </c>
      <c r="J171" s="43">
        <v>5</v>
      </c>
      <c r="K171" s="43">
        <v>24</v>
      </c>
      <c r="L171" s="43">
        <v>0</v>
      </c>
      <c r="M171" s="45">
        <v>44617</v>
      </c>
    </row>
    <row r="172" spans="1:13" s="3" customFormat="1" ht="12" x14ac:dyDescent="0.2">
      <c r="A172" s="3">
        <v>43</v>
      </c>
      <c r="B172" s="43">
        <v>2021</v>
      </c>
      <c r="C172" s="44" t="s">
        <v>457</v>
      </c>
      <c r="D172" s="44" t="s">
        <v>206</v>
      </c>
      <c r="E172" s="44" t="s">
        <v>22</v>
      </c>
      <c r="F172" s="44" t="s">
        <v>458</v>
      </c>
      <c r="G172" s="43">
        <v>2021</v>
      </c>
      <c r="H172" s="44" t="s">
        <v>381</v>
      </c>
      <c r="I172" s="44" t="s">
        <v>382</v>
      </c>
      <c r="J172" s="43">
        <v>5</v>
      </c>
      <c r="K172" s="43">
        <v>26</v>
      </c>
      <c r="L172" s="43">
        <v>0</v>
      </c>
      <c r="M172" s="45">
        <v>44728</v>
      </c>
    </row>
    <row r="173" spans="1:13" s="3" customFormat="1" ht="12" x14ac:dyDescent="0.2">
      <c r="A173" s="3">
        <v>44</v>
      </c>
      <c r="B173" s="43">
        <v>2021</v>
      </c>
      <c r="C173" s="44" t="s">
        <v>482</v>
      </c>
      <c r="D173" s="44" t="s">
        <v>192</v>
      </c>
      <c r="E173" s="44" t="s">
        <v>22</v>
      </c>
      <c r="F173" s="44" t="s">
        <v>483</v>
      </c>
      <c r="G173" s="43">
        <v>2021</v>
      </c>
      <c r="H173" s="44" t="s">
        <v>381</v>
      </c>
      <c r="I173" s="44" t="s">
        <v>382</v>
      </c>
      <c r="J173" s="43">
        <v>5</v>
      </c>
      <c r="K173" s="43">
        <v>28</v>
      </c>
      <c r="L173" s="43">
        <v>0</v>
      </c>
      <c r="M173" s="45">
        <v>44728</v>
      </c>
    </row>
    <row r="174" spans="1:13" s="3" customFormat="1" ht="12" x14ac:dyDescent="0.2">
      <c r="A174" s="3">
        <v>45</v>
      </c>
      <c r="B174" s="43">
        <v>2021</v>
      </c>
      <c r="C174" s="44" t="s">
        <v>493</v>
      </c>
      <c r="D174" s="44" t="s">
        <v>494</v>
      </c>
      <c r="E174" s="44" t="s">
        <v>22</v>
      </c>
      <c r="F174" s="44" t="s">
        <v>495</v>
      </c>
      <c r="G174" s="43">
        <v>2021</v>
      </c>
      <c r="H174" s="44" t="s">
        <v>381</v>
      </c>
      <c r="I174" s="44" t="s">
        <v>382</v>
      </c>
      <c r="J174" s="43">
        <v>5</v>
      </c>
      <c r="K174" s="43">
        <v>26</v>
      </c>
      <c r="L174" s="43">
        <v>0</v>
      </c>
      <c r="M174" s="45">
        <v>44728</v>
      </c>
    </row>
    <row r="175" spans="1:13" s="3" customFormat="1" ht="12" x14ac:dyDescent="0.2">
      <c r="A175" s="3">
        <v>46</v>
      </c>
      <c r="B175" s="43">
        <v>2021</v>
      </c>
      <c r="C175" s="44" t="s">
        <v>503</v>
      </c>
      <c r="D175" s="44" t="s">
        <v>504</v>
      </c>
      <c r="E175" s="44" t="s">
        <v>22</v>
      </c>
      <c r="F175" s="44" t="s">
        <v>505</v>
      </c>
      <c r="G175" s="43">
        <v>2021</v>
      </c>
      <c r="H175" s="44" t="s">
        <v>381</v>
      </c>
      <c r="I175" s="44" t="s">
        <v>382</v>
      </c>
      <c r="J175" s="43">
        <v>5</v>
      </c>
      <c r="K175" s="43">
        <v>20</v>
      </c>
      <c r="L175" s="43">
        <v>0</v>
      </c>
      <c r="M175" s="45">
        <v>44728</v>
      </c>
    </row>
    <row r="176" spans="1:13" s="3" customFormat="1" ht="12" x14ac:dyDescent="0.2">
      <c r="A176" s="3">
        <v>47</v>
      </c>
      <c r="B176" s="43">
        <v>2021</v>
      </c>
      <c r="C176" s="44" t="s">
        <v>536</v>
      </c>
      <c r="D176" s="44" t="s">
        <v>93</v>
      </c>
      <c r="E176" s="44" t="s">
        <v>16</v>
      </c>
      <c r="F176" s="44" t="s">
        <v>537</v>
      </c>
      <c r="G176" s="43">
        <v>2021</v>
      </c>
      <c r="H176" s="44" t="s">
        <v>381</v>
      </c>
      <c r="I176" s="44" t="s">
        <v>382</v>
      </c>
      <c r="J176" s="43">
        <v>5</v>
      </c>
      <c r="K176" s="43">
        <v>23</v>
      </c>
      <c r="L176" s="43">
        <v>0</v>
      </c>
      <c r="M176" s="45">
        <v>44728</v>
      </c>
    </row>
    <row r="177" spans="1:13" s="3" customFormat="1" ht="12" x14ac:dyDescent="0.2">
      <c r="A177" s="3">
        <v>48</v>
      </c>
      <c r="B177" s="43">
        <v>2021</v>
      </c>
      <c r="C177" s="44" t="s">
        <v>506</v>
      </c>
      <c r="D177" s="44" t="s">
        <v>507</v>
      </c>
      <c r="E177" s="44" t="s">
        <v>22</v>
      </c>
      <c r="F177" s="44" t="s">
        <v>508</v>
      </c>
      <c r="G177" s="43">
        <v>2021</v>
      </c>
      <c r="H177" s="44" t="s">
        <v>381</v>
      </c>
      <c r="I177" s="44" t="s">
        <v>382</v>
      </c>
      <c r="J177" s="43">
        <v>5</v>
      </c>
      <c r="K177" s="43">
        <v>24</v>
      </c>
      <c r="L177" s="43">
        <v>0</v>
      </c>
      <c r="M177" s="45">
        <v>44728</v>
      </c>
    </row>
    <row r="178" spans="1:13" s="3" customFormat="1" ht="12" x14ac:dyDescent="0.2">
      <c r="A178" s="3">
        <v>49</v>
      </c>
      <c r="B178" s="43">
        <v>2021</v>
      </c>
      <c r="C178" s="44" t="s">
        <v>529</v>
      </c>
      <c r="D178" s="44" t="s">
        <v>136</v>
      </c>
      <c r="E178" s="44" t="s">
        <v>22</v>
      </c>
      <c r="F178" s="44" t="s">
        <v>530</v>
      </c>
      <c r="G178" s="43">
        <v>2021</v>
      </c>
      <c r="H178" s="44" t="s">
        <v>381</v>
      </c>
      <c r="I178" s="44" t="s">
        <v>382</v>
      </c>
      <c r="J178" s="43">
        <v>5</v>
      </c>
      <c r="K178" s="43">
        <v>24</v>
      </c>
      <c r="L178" s="43">
        <v>0</v>
      </c>
      <c r="M178" s="45">
        <v>44757</v>
      </c>
    </row>
    <row r="179" spans="1:13" s="3" customFormat="1" ht="12" x14ac:dyDescent="0.2">
      <c r="A179" s="3">
        <v>50</v>
      </c>
      <c r="B179" s="43">
        <v>2021</v>
      </c>
      <c r="C179" s="44" t="s">
        <v>501</v>
      </c>
      <c r="D179" s="44" t="s">
        <v>70</v>
      </c>
      <c r="E179" s="44" t="s">
        <v>22</v>
      </c>
      <c r="F179" s="44" t="s">
        <v>502</v>
      </c>
      <c r="G179" s="43">
        <v>2021</v>
      </c>
      <c r="H179" s="44" t="s">
        <v>381</v>
      </c>
      <c r="I179" s="44" t="s">
        <v>382</v>
      </c>
      <c r="J179" s="43">
        <v>5</v>
      </c>
      <c r="K179" s="43">
        <v>24</v>
      </c>
      <c r="L179" s="43">
        <v>0</v>
      </c>
      <c r="M179" s="45">
        <v>44757</v>
      </c>
    </row>
    <row r="180" spans="1:13" s="3" customFormat="1" ht="12" x14ac:dyDescent="0.2">
      <c r="A180" s="3">
        <v>51</v>
      </c>
      <c r="B180" s="43">
        <v>2021</v>
      </c>
      <c r="C180" s="44" t="s">
        <v>509</v>
      </c>
      <c r="D180" s="44" t="s">
        <v>70</v>
      </c>
      <c r="E180" s="44" t="s">
        <v>22</v>
      </c>
      <c r="F180" s="44" t="s">
        <v>510</v>
      </c>
      <c r="G180" s="43">
        <v>2021</v>
      </c>
      <c r="H180" s="44" t="s">
        <v>381</v>
      </c>
      <c r="I180" s="44" t="s">
        <v>382</v>
      </c>
      <c r="J180" s="43">
        <v>5</v>
      </c>
      <c r="K180" s="43">
        <v>26</v>
      </c>
      <c r="L180" s="43">
        <v>0</v>
      </c>
      <c r="M180" s="45">
        <v>44757</v>
      </c>
    </row>
    <row r="181" spans="1:13" s="3" customFormat="1" ht="12" x14ac:dyDescent="0.2">
      <c r="A181" s="3">
        <v>52</v>
      </c>
      <c r="B181" s="43">
        <v>2021</v>
      </c>
      <c r="C181" s="44" t="s">
        <v>509</v>
      </c>
      <c r="D181" s="44" t="s">
        <v>70</v>
      </c>
      <c r="E181" s="44" t="s">
        <v>22</v>
      </c>
      <c r="F181" s="44" t="s">
        <v>510</v>
      </c>
      <c r="G181" s="43">
        <v>2021</v>
      </c>
      <c r="H181" s="44" t="s">
        <v>381</v>
      </c>
      <c r="I181" s="44" t="s">
        <v>382</v>
      </c>
      <c r="J181" s="43">
        <v>5</v>
      </c>
      <c r="K181" s="43">
        <v>26</v>
      </c>
      <c r="L181" s="43">
        <v>0</v>
      </c>
      <c r="M181" s="45">
        <v>44757</v>
      </c>
    </row>
    <row r="182" spans="1:13" s="3" customFormat="1" ht="12" x14ac:dyDescent="0.2">
      <c r="A182" s="3">
        <v>53</v>
      </c>
      <c r="B182" s="43">
        <v>2021</v>
      </c>
      <c r="C182" s="44" t="s">
        <v>511</v>
      </c>
      <c r="D182" s="44" t="s">
        <v>435</v>
      </c>
      <c r="E182" s="44" t="s">
        <v>22</v>
      </c>
      <c r="F182" s="44" t="s">
        <v>512</v>
      </c>
      <c r="G182" s="43">
        <v>2021</v>
      </c>
      <c r="H182" s="44" t="s">
        <v>381</v>
      </c>
      <c r="I182" s="44" t="s">
        <v>382</v>
      </c>
      <c r="J182" s="43">
        <v>5</v>
      </c>
      <c r="K182" s="43">
        <v>27</v>
      </c>
      <c r="L182" s="43">
        <v>0</v>
      </c>
      <c r="M182" s="45">
        <v>44757</v>
      </c>
    </row>
    <row r="183" spans="1:13" s="3" customFormat="1" ht="12" x14ac:dyDescent="0.2">
      <c r="A183" s="3">
        <v>54</v>
      </c>
      <c r="B183" s="43">
        <v>2021</v>
      </c>
      <c r="C183" s="44" t="s">
        <v>184</v>
      </c>
      <c r="D183" s="44" t="s">
        <v>513</v>
      </c>
      <c r="E183" s="44" t="s">
        <v>16</v>
      </c>
      <c r="F183" s="44" t="s">
        <v>514</v>
      </c>
      <c r="G183" s="43">
        <v>2021</v>
      </c>
      <c r="H183" s="44" t="s">
        <v>381</v>
      </c>
      <c r="I183" s="44" t="s">
        <v>382</v>
      </c>
      <c r="J183" s="43">
        <v>5</v>
      </c>
      <c r="K183" s="43">
        <v>26</v>
      </c>
      <c r="L183" s="43">
        <v>0</v>
      </c>
      <c r="M183" s="45">
        <v>44757</v>
      </c>
    </row>
    <row r="184" spans="1:13" s="3" customFormat="1" ht="12" x14ac:dyDescent="0.2">
      <c r="A184" s="3">
        <v>55</v>
      </c>
      <c r="B184" s="43">
        <v>2021</v>
      </c>
      <c r="C184" s="44" t="s">
        <v>499</v>
      </c>
      <c r="D184" s="44" t="s">
        <v>37</v>
      </c>
      <c r="E184" s="44" t="s">
        <v>22</v>
      </c>
      <c r="F184" s="44" t="s">
        <v>500</v>
      </c>
      <c r="G184" s="43">
        <v>2021</v>
      </c>
      <c r="H184" s="44" t="s">
        <v>381</v>
      </c>
      <c r="I184" s="44" t="s">
        <v>382</v>
      </c>
      <c r="J184" s="43">
        <v>5</v>
      </c>
      <c r="K184" s="43">
        <v>25</v>
      </c>
      <c r="L184" s="43">
        <v>0</v>
      </c>
      <c r="M184" s="45">
        <v>44823</v>
      </c>
    </row>
    <row r="185" spans="1:13" s="3" customFormat="1" ht="12" x14ac:dyDescent="0.2">
      <c r="A185" s="3">
        <v>56</v>
      </c>
      <c r="B185" s="43">
        <v>2021</v>
      </c>
      <c r="C185" s="44" t="s">
        <v>511</v>
      </c>
      <c r="D185" s="44" t="s">
        <v>435</v>
      </c>
      <c r="E185" s="44" t="s">
        <v>22</v>
      </c>
      <c r="F185" s="44" t="s">
        <v>512</v>
      </c>
      <c r="G185" s="43">
        <v>2021</v>
      </c>
      <c r="H185" s="44" t="s">
        <v>381</v>
      </c>
      <c r="I185" s="44" t="s">
        <v>382</v>
      </c>
      <c r="J185" s="43">
        <v>5</v>
      </c>
      <c r="K185" s="43">
        <v>27</v>
      </c>
      <c r="L185" s="43">
        <v>0</v>
      </c>
      <c r="M185" s="45">
        <v>44823</v>
      </c>
    </row>
    <row r="186" spans="1:13" s="3" customFormat="1" ht="12" x14ac:dyDescent="0.2">
      <c r="A186" s="3">
        <v>57</v>
      </c>
      <c r="B186" s="43">
        <v>2021</v>
      </c>
      <c r="C186" s="44" t="s">
        <v>515</v>
      </c>
      <c r="D186" s="44" t="s">
        <v>432</v>
      </c>
      <c r="E186" s="44" t="s">
        <v>22</v>
      </c>
      <c r="F186" s="44" t="s">
        <v>516</v>
      </c>
      <c r="G186" s="43">
        <v>2021</v>
      </c>
      <c r="H186" s="44" t="s">
        <v>381</v>
      </c>
      <c r="I186" s="44" t="s">
        <v>382</v>
      </c>
      <c r="J186" s="43">
        <v>5</v>
      </c>
      <c r="K186" s="43">
        <v>26</v>
      </c>
      <c r="L186" s="43">
        <v>0</v>
      </c>
      <c r="M186" s="45">
        <v>44823</v>
      </c>
    </row>
    <row r="187" spans="1:13" s="3" customFormat="1" ht="12" x14ac:dyDescent="0.2">
      <c r="A187" s="3">
        <v>58</v>
      </c>
      <c r="B187" s="43">
        <v>2021</v>
      </c>
      <c r="C187" s="44" t="s">
        <v>544</v>
      </c>
      <c r="D187" s="44" t="s">
        <v>93</v>
      </c>
      <c r="E187" s="44" t="s">
        <v>16</v>
      </c>
      <c r="F187" s="44" t="s">
        <v>545</v>
      </c>
      <c r="G187" s="43">
        <v>2021</v>
      </c>
      <c r="H187" s="44" t="s">
        <v>381</v>
      </c>
      <c r="I187" s="44" t="s">
        <v>382</v>
      </c>
      <c r="J187" s="43">
        <v>5</v>
      </c>
      <c r="K187" s="43">
        <v>20</v>
      </c>
      <c r="L187" s="43">
        <v>0</v>
      </c>
      <c r="M187" s="45">
        <v>44823</v>
      </c>
    </row>
    <row r="188" spans="1:13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</row>
  </sheetData>
  <sortState ref="B2:M187">
    <sortCondition ref="M1:M187"/>
  </sortState>
  <conditionalFormatting sqref="G188:G1048576 G1:G61 G91:G1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9:G18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opLeftCell="M67" zoomScale="85" zoomScaleNormal="85" workbookViewId="0">
      <selection activeCell="AG108" sqref="AG108"/>
    </sheetView>
  </sheetViews>
  <sheetFormatPr defaultRowHeight="15" x14ac:dyDescent="0.25"/>
  <cols>
    <col min="10" max="10" width="36" bestFit="1" customWidth="1"/>
    <col min="15" max="15" width="17" bestFit="1" customWidth="1"/>
    <col min="18" max="18" width="10.28515625" bestFit="1" customWidth="1"/>
  </cols>
  <sheetData>
    <row r="1" spans="1:19" s="3" customFormat="1" ht="12" x14ac:dyDescent="0.2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</row>
    <row r="2" spans="1:19" s="3" customFormat="1" ht="12" x14ac:dyDescent="0.2">
      <c r="A2" s="3">
        <v>1</v>
      </c>
      <c r="B2" s="35">
        <v>2011</v>
      </c>
      <c r="C2" s="35">
        <v>2010</v>
      </c>
      <c r="D2" s="36" t="s">
        <v>265</v>
      </c>
      <c r="E2" s="36" t="s">
        <v>266</v>
      </c>
      <c r="F2" s="36" t="s">
        <v>16</v>
      </c>
      <c r="G2" s="36" t="s">
        <v>267</v>
      </c>
      <c r="H2" s="35">
        <v>2012</v>
      </c>
      <c r="I2" s="36" t="s">
        <v>383</v>
      </c>
      <c r="J2" s="36" t="s">
        <v>384</v>
      </c>
      <c r="K2" s="35">
        <v>6</v>
      </c>
      <c r="L2" s="35">
        <v>21</v>
      </c>
      <c r="M2" s="36"/>
      <c r="N2" s="35">
        <v>0</v>
      </c>
      <c r="O2" s="39">
        <v>41810</v>
      </c>
    </row>
    <row r="3" spans="1:19" s="3" customFormat="1" ht="12" x14ac:dyDescent="0.2">
      <c r="A3" s="3">
        <v>2</v>
      </c>
      <c r="B3" s="35">
        <v>2013</v>
      </c>
      <c r="C3" s="35">
        <v>2013</v>
      </c>
      <c r="D3" s="36" t="s">
        <v>260</v>
      </c>
      <c r="E3" s="36" t="s">
        <v>261</v>
      </c>
      <c r="F3" s="36" t="s">
        <v>16</v>
      </c>
      <c r="G3" s="36" t="s">
        <v>262</v>
      </c>
      <c r="H3" s="35">
        <v>2014</v>
      </c>
      <c r="I3" s="36" t="s">
        <v>383</v>
      </c>
      <c r="J3" s="36" t="s">
        <v>384</v>
      </c>
      <c r="K3" s="35">
        <v>6</v>
      </c>
      <c r="L3" s="35">
        <v>23</v>
      </c>
      <c r="M3" s="36"/>
      <c r="N3" s="35">
        <v>0</v>
      </c>
      <c r="O3" s="39">
        <v>42718</v>
      </c>
    </row>
    <row r="4" spans="1:19" s="3" customFormat="1" ht="12" x14ac:dyDescent="0.2">
      <c r="A4" s="3">
        <v>3</v>
      </c>
      <c r="B4" s="35">
        <v>2015</v>
      </c>
      <c r="C4" s="35">
        <v>2015</v>
      </c>
      <c r="D4" s="36" t="s">
        <v>257</v>
      </c>
      <c r="E4" s="36" t="s">
        <v>258</v>
      </c>
      <c r="F4" s="36" t="s">
        <v>16</v>
      </c>
      <c r="G4" s="36" t="s">
        <v>259</v>
      </c>
      <c r="H4" s="35">
        <v>2016</v>
      </c>
      <c r="I4" s="36" t="s">
        <v>383</v>
      </c>
      <c r="J4" s="36" t="s">
        <v>384</v>
      </c>
      <c r="K4" s="35">
        <v>6</v>
      </c>
      <c r="L4" s="35">
        <v>25</v>
      </c>
      <c r="M4" s="36"/>
      <c r="N4" s="35">
        <v>0</v>
      </c>
      <c r="O4" s="39">
        <v>42935</v>
      </c>
    </row>
    <row r="5" spans="1:19" s="3" customFormat="1" ht="12" x14ac:dyDescent="0.2">
      <c r="A5" s="3">
        <v>4</v>
      </c>
      <c r="B5" s="35">
        <v>2016</v>
      </c>
      <c r="C5" s="35">
        <v>2016</v>
      </c>
      <c r="D5" s="36" t="s">
        <v>242</v>
      </c>
      <c r="E5" s="36" t="s">
        <v>243</v>
      </c>
      <c r="F5" s="36" t="s">
        <v>22</v>
      </c>
      <c r="G5" s="36" t="s">
        <v>244</v>
      </c>
      <c r="H5" s="35">
        <v>2017</v>
      </c>
      <c r="I5" s="36" t="s">
        <v>383</v>
      </c>
      <c r="J5" s="36" t="s">
        <v>384</v>
      </c>
      <c r="K5" s="35">
        <v>6</v>
      </c>
      <c r="L5" s="35">
        <v>27</v>
      </c>
      <c r="M5" s="36"/>
      <c r="N5" s="35">
        <v>0</v>
      </c>
      <c r="O5" s="39">
        <v>43265</v>
      </c>
    </row>
    <row r="6" spans="1:19" s="3" customFormat="1" ht="12" x14ac:dyDescent="0.2">
      <c r="A6" s="3">
        <v>5</v>
      </c>
      <c r="B6" s="35">
        <v>2016</v>
      </c>
      <c r="C6" s="35">
        <v>2015</v>
      </c>
      <c r="D6" s="36" t="s">
        <v>251</v>
      </c>
      <c r="E6" s="36" t="s">
        <v>252</v>
      </c>
      <c r="F6" s="36" t="s">
        <v>22</v>
      </c>
      <c r="G6" s="36" t="s">
        <v>253</v>
      </c>
      <c r="H6" s="35">
        <v>2017</v>
      </c>
      <c r="I6" s="36" t="s">
        <v>383</v>
      </c>
      <c r="J6" s="36" t="s">
        <v>384</v>
      </c>
      <c r="K6" s="35">
        <v>6</v>
      </c>
      <c r="L6" s="35">
        <v>24</v>
      </c>
      <c r="M6" s="36"/>
      <c r="N6" s="35">
        <v>0</v>
      </c>
      <c r="O6" s="39">
        <v>43265</v>
      </c>
    </row>
    <row r="7" spans="1:19" s="3" customFormat="1" ht="12" x14ac:dyDescent="0.2">
      <c r="A7" s="3">
        <v>6</v>
      </c>
      <c r="B7" s="35">
        <v>2016</v>
      </c>
      <c r="C7" s="35">
        <v>2016</v>
      </c>
      <c r="D7" s="36" t="s">
        <v>254</v>
      </c>
      <c r="E7" s="36" t="s">
        <v>255</v>
      </c>
      <c r="F7" s="36" t="s">
        <v>22</v>
      </c>
      <c r="G7" s="36" t="s">
        <v>256</v>
      </c>
      <c r="H7" s="35">
        <v>2017</v>
      </c>
      <c r="I7" s="36" t="s">
        <v>383</v>
      </c>
      <c r="J7" s="36" t="s">
        <v>384</v>
      </c>
      <c r="K7" s="35">
        <v>6</v>
      </c>
      <c r="L7" s="35">
        <v>27</v>
      </c>
      <c r="M7" s="36"/>
      <c r="N7" s="35">
        <v>0</v>
      </c>
      <c r="O7" s="39">
        <v>43286</v>
      </c>
    </row>
    <row r="8" spans="1:19" s="3" customFormat="1" ht="14.25" x14ac:dyDescent="0.2">
      <c r="A8" s="3">
        <v>7</v>
      </c>
      <c r="B8" s="35">
        <v>2016</v>
      </c>
      <c r="C8" s="35">
        <v>2016</v>
      </c>
      <c r="D8" s="36" t="s">
        <v>245</v>
      </c>
      <c r="E8" s="36" t="s">
        <v>246</v>
      </c>
      <c r="F8" s="36" t="s">
        <v>22</v>
      </c>
      <c r="G8" s="36" t="s">
        <v>247</v>
      </c>
      <c r="H8" s="35">
        <v>2017</v>
      </c>
      <c r="I8" s="36" t="s">
        <v>383</v>
      </c>
      <c r="J8" s="36" t="s">
        <v>384</v>
      </c>
      <c r="K8" s="35">
        <v>6</v>
      </c>
      <c r="L8" s="35">
        <v>25</v>
      </c>
      <c r="M8" s="36"/>
      <c r="N8" s="35">
        <v>0</v>
      </c>
      <c r="O8" s="39">
        <v>43447</v>
      </c>
      <c r="R8" s="30">
        <v>18</v>
      </c>
      <c r="S8" s="30">
        <f>COUNTIF($L$2:$L$59,18)</f>
        <v>0</v>
      </c>
    </row>
    <row r="9" spans="1:19" s="3" customFormat="1" ht="14.25" x14ac:dyDescent="0.2">
      <c r="A9" s="3">
        <v>8</v>
      </c>
      <c r="B9" s="35">
        <v>2017</v>
      </c>
      <c r="C9" s="35">
        <v>2017</v>
      </c>
      <c r="D9" s="36" t="s">
        <v>186</v>
      </c>
      <c r="E9" s="36" t="s">
        <v>187</v>
      </c>
      <c r="F9" s="36" t="s">
        <v>16</v>
      </c>
      <c r="G9" s="36" t="s">
        <v>188</v>
      </c>
      <c r="H9" s="35">
        <v>2018</v>
      </c>
      <c r="I9" s="36" t="s">
        <v>383</v>
      </c>
      <c r="J9" s="36" t="s">
        <v>384</v>
      </c>
      <c r="K9" s="35">
        <v>6</v>
      </c>
      <c r="L9" s="35">
        <v>27</v>
      </c>
      <c r="M9" s="36"/>
      <c r="N9" s="35">
        <v>0</v>
      </c>
      <c r="O9" s="39">
        <v>43510</v>
      </c>
      <c r="R9" s="30">
        <v>19</v>
      </c>
      <c r="S9" s="30">
        <f>COUNTIF($L$2:$L$59,19)</f>
        <v>0</v>
      </c>
    </row>
    <row r="10" spans="1:19" s="3" customFormat="1" ht="14.25" x14ac:dyDescent="0.2">
      <c r="A10" s="3">
        <v>9</v>
      </c>
      <c r="B10" s="35">
        <v>2017</v>
      </c>
      <c r="C10" s="35">
        <v>2017</v>
      </c>
      <c r="D10" s="36" t="s">
        <v>203</v>
      </c>
      <c r="E10" s="36" t="s">
        <v>70</v>
      </c>
      <c r="F10" s="36" t="s">
        <v>22</v>
      </c>
      <c r="G10" s="36" t="s">
        <v>204</v>
      </c>
      <c r="H10" s="35">
        <v>2018</v>
      </c>
      <c r="I10" s="36" t="s">
        <v>383</v>
      </c>
      <c r="J10" s="36" t="s">
        <v>384</v>
      </c>
      <c r="K10" s="35">
        <v>6</v>
      </c>
      <c r="L10" s="35">
        <v>28</v>
      </c>
      <c r="M10" s="36"/>
      <c r="N10" s="35">
        <v>0</v>
      </c>
      <c r="O10" s="39">
        <v>43510</v>
      </c>
      <c r="R10" s="30">
        <v>20</v>
      </c>
      <c r="S10" s="30">
        <f>COUNTIF($L$2:$L$59,20)</f>
        <v>1</v>
      </c>
    </row>
    <row r="11" spans="1:19" s="3" customFormat="1" ht="14.25" x14ac:dyDescent="0.2">
      <c r="A11" s="3">
        <v>10</v>
      </c>
      <c r="B11" s="35">
        <v>2017</v>
      </c>
      <c r="C11" s="35">
        <v>2017</v>
      </c>
      <c r="D11" s="36" t="s">
        <v>208</v>
      </c>
      <c r="E11" s="36" t="s">
        <v>209</v>
      </c>
      <c r="F11" s="36" t="s">
        <v>22</v>
      </c>
      <c r="G11" s="36" t="s">
        <v>210</v>
      </c>
      <c r="H11" s="35">
        <v>2018</v>
      </c>
      <c r="I11" s="36" t="s">
        <v>383</v>
      </c>
      <c r="J11" s="36" t="s">
        <v>384</v>
      </c>
      <c r="K11" s="35">
        <v>6</v>
      </c>
      <c r="L11" s="35">
        <v>30</v>
      </c>
      <c r="M11" s="36"/>
      <c r="N11" s="35">
        <v>0</v>
      </c>
      <c r="O11" s="39">
        <v>43510</v>
      </c>
      <c r="R11" s="30">
        <v>21</v>
      </c>
      <c r="S11" s="30">
        <f>COUNTIF($L$2:$L$59,21)</f>
        <v>2</v>
      </c>
    </row>
    <row r="12" spans="1:19" s="3" customFormat="1" ht="14.25" x14ac:dyDescent="0.2">
      <c r="A12" s="3">
        <v>11</v>
      </c>
      <c r="B12" s="35">
        <v>2017</v>
      </c>
      <c r="C12" s="35">
        <v>2017</v>
      </c>
      <c r="D12" s="36" t="s">
        <v>191</v>
      </c>
      <c r="E12" s="36" t="s">
        <v>192</v>
      </c>
      <c r="F12" s="36" t="s">
        <v>22</v>
      </c>
      <c r="G12" s="36" t="s">
        <v>193</v>
      </c>
      <c r="H12" s="35">
        <v>2018</v>
      </c>
      <c r="I12" s="36" t="s">
        <v>383</v>
      </c>
      <c r="J12" s="36" t="s">
        <v>384</v>
      </c>
      <c r="K12" s="35">
        <v>6</v>
      </c>
      <c r="L12" s="35">
        <v>27</v>
      </c>
      <c r="M12" s="36"/>
      <c r="N12" s="35">
        <v>0</v>
      </c>
      <c r="O12" s="39">
        <v>43628</v>
      </c>
      <c r="R12" s="30">
        <v>22</v>
      </c>
      <c r="S12" s="30">
        <f>COUNTIF($L$2:$L$59,22)</f>
        <v>1</v>
      </c>
    </row>
    <row r="13" spans="1:19" s="3" customFormat="1" ht="14.25" x14ac:dyDescent="0.2">
      <c r="A13" s="3">
        <v>12</v>
      </c>
      <c r="B13" s="35">
        <v>2017</v>
      </c>
      <c r="C13" s="35">
        <v>2017</v>
      </c>
      <c r="D13" s="36" t="s">
        <v>205</v>
      </c>
      <c r="E13" s="36" t="s">
        <v>206</v>
      </c>
      <c r="F13" s="36" t="s">
        <v>22</v>
      </c>
      <c r="G13" s="36" t="s">
        <v>207</v>
      </c>
      <c r="H13" s="35">
        <v>2018</v>
      </c>
      <c r="I13" s="36" t="s">
        <v>383</v>
      </c>
      <c r="J13" s="36" t="s">
        <v>384</v>
      </c>
      <c r="K13" s="35">
        <v>6</v>
      </c>
      <c r="L13" s="35">
        <v>28</v>
      </c>
      <c r="M13" s="36"/>
      <c r="N13" s="35">
        <v>0</v>
      </c>
      <c r="O13" s="39">
        <v>43628</v>
      </c>
      <c r="R13" s="30">
        <v>23</v>
      </c>
      <c r="S13" s="30">
        <f>COUNTIF($L$2:$L$59,23)</f>
        <v>2</v>
      </c>
    </row>
    <row r="14" spans="1:19" s="3" customFormat="1" ht="14.25" x14ac:dyDescent="0.2">
      <c r="A14" s="3">
        <v>13</v>
      </c>
      <c r="B14" s="35">
        <v>2017</v>
      </c>
      <c r="C14" s="35">
        <v>2016</v>
      </c>
      <c r="D14" s="36" t="s">
        <v>219</v>
      </c>
      <c r="E14" s="36" t="s">
        <v>52</v>
      </c>
      <c r="F14" s="36" t="s">
        <v>22</v>
      </c>
      <c r="G14" s="36" t="s">
        <v>220</v>
      </c>
      <c r="H14" s="35">
        <v>2018</v>
      </c>
      <c r="I14" s="36" t="s">
        <v>383</v>
      </c>
      <c r="J14" s="36" t="s">
        <v>384</v>
      </c>
      <c r="K14" s="35">
        <v>6</v>
      </c>
      <c r="L14" s="35">
        <v>27</v>
      </c>
      <c r="M14" s="36"/>
      <c r="N14" s="35">
        <v>0</v>
      </c>
      <c r="O14" s="39">
        <v>43628</v>
      </c>
      <c r="R14" s="30">
        <v>24</v>
      </c>
      <c r="S14" s="30">
        <f>COUNTIF($L$2:$L$59,24)</f>
        <v>3</v>
      </c>
    </row>
    <row r="15" spans="1:19" s="3" customFormat="1" ht="14.25" x14ac:dyDescent="0.2">
      <c r="A15" s="3">
        <v>14</v>
      </c>
      <c r="B15" s="35">
        <v>2017</v>
      </c>
      <c r="C15" s="35">
        <v>2017</v>
      </c>
      <c r="D15" s="36" t="s">
        <v>221</v>
      </c>
      <c r="E15" s="36" t="s">
        <v>222</v>
      </c>
      <c r="F15" s="36" t="s">
        <v>22</v>
      </c>
      <c r="G15" s="36" t="s">
        <v>223</v>
      </c>
      <c r="H15" s="35">
        <v>2018</v>
      </c>
      <c r="I15" s="36" t="s">
        <v>383</v>
      </c>
      <c r="J15" s="36" t="s">
        <v>384</v>
      </c>
      <c r="K15" s="35">
        <v>6</v>
      </c>
      <c r="L15" s="35">
        <v>26</v>
      </c>
      <c r="M15" s="36"/>
      <c r="N15" s="35">
        <v>0</v>
      </c>
      <c r="O15" s="39">
        <v>43628</v>
      </c>
      <c r="R15" s="30">
        <v>25</v>
      </c>
      <c r="S15" s="30">
        <f>COUNTIF($L$2:$L$59,25)</f>
        <v>8</v>
      </c>
    </row>
    <row r="16" spans="1:19" s="3" customFormat="1" ht="14.25" x14ac:dyDescent="0.2">
      <c r="A16" s="3">
        <v>15</v>
      </c>
      <c r="B16" s="35">
        <v>2017</v>
      </c>
      <c r="C16" s="35">
        <v>2017</v>
      </c>
      <c r="D16" s="36" t="s">
        <v>229</v>
      </c>
      <c r="E16" s="36" t="s">
        <v>230</v>
      </c>
      <c r="F16" s="36" t="s">
        <v>22</v>
      </c>
      <c r="G16" s="36" t="s">
        <v>231</v>
      </c>
      <c r="H16" s="35">
        <v>2018</v>
      </c>
      <c r="I16" s="36" t="s">
        <v>383</v>
      </c>
      <c r="J16" s="36" t="s">
        <v>384</v>
      </c>
      <c r="K16" s="35">
        <v>6</v>
      </c>
      <c r="L16" s="35">
        <v>27</v>
      </c>
      <c r="M16" s="36"/>
      <c r="N16" s="35">
        <v>0</v>
      </c>
      <c r="O16" s="39">
        <v>43628</v>
      </c>
      <c r="R16" s="30">
        <v>26</v>
      </c>
      <c r="S16" s="30">
        <f>COUNTIF($L$2:$L$59,26)</f>
        <v>9</v>
      </c>
    </row>
    <row r="17" spans="1:19" s="3" customFormat="1" ht="14.25" x14ac:dyDescent="0.2">
      <c r="A17" s="3">
        <v>16</v>
      </c>
      <c r="B17" s="35">
        <v>2017</v>
      </c>
      <c r="C17" s="35">
        <v>2016</v>
      </c>
      <c r="D17" s="36" t="s">
        <v>232</v>
      </c>
      <c r="E17" s="36" t="s">
        <v>233</v>
      </c>
      <c r="F17" s="36" t="s">
        <v>16</v>
      </c>
      <c r="G17" s="36" t="s">
        <v>234</v>
      </c>
      <c r="H17" s="35">
        <v>2018</v>
      </c>
      <c r="I17" s="36" t="s">
        <v>383</v>
      </c>
      <c r="J17" s="36" t="s">
        <v>384</v>
      </c>
      <c r="K17" s="35">
        <v>6</v>
      </c>
      <c r="L17" s="35">
        <v>24</v>
      </c>
      <c r="M17" s="36"/>
      <c r="N17" s="35">
        <v>0</v>
      </c>
      <c r="O17" s="39">
        <v>43628</v>
      </c>
      <c r="R17" s="30">
        <v>27</v>
      </c>
      <c r="S17" s="30">
        <f>COUNTIF($L$2:$L$59,27)</f>
        <v>13</v>
      </c>
    </row>
    <row r="18" spans="1:19" s="3" customFormat="1" ht="14.25" x14ac:dyDescent="0.2">
      <c r="A18" s="3">
        <v>17</v>
      </c>
      <c r="B18" s="35">
        <v>2017</v>
      </c>
      <c r="C18" s="35">
        <v>2017</v>
      </c>
      <c r="D18" s="36" t="s">
        <v>189</v>
      </c>
      <c r="E18" s="36" t="s">
        <v>52</v>
      </c>
      <c r="F18" s="36" t="s">
        <v>22</v>
      </c>
      <c r="G18" s="36" t="s">
        <v>190</v>
      </c>
      <c r="H18" s="35">
        <v>2018</v>
      </c>
      <c r="I18" s="36" t="s">
        <v>383</v>
      </c>
      <c r="J18" s="36" t="s">
        <v>384</v>
      </c>
      <c r="K18" s="35">
        <v>6</v>
      </c>
      <c r="L18" s="35">
        <v>28</v>
      </c>
      <c r="M18" s="36"/>
      <c r="N18" s="35">
        <v>0</v>
      </c>
      <c r="O18" s="39">
        <v>43656</v>
      </c>
      <c r="R18" s="30">
        <v>28</v>
      </c>
      <c r="S18" s="30">
        <f>COUNTIF($L$2:$L$59,28)</f>
        <v>9</v>
      </c>
    </row>
    <row r="19" spans="1:19" s="3" customFormat="1" ht="14.25" x14ac:dyDescent="0.2">
      <c r="A19" s="3">
        <v>18</v>
      </c>
      <c r="B19" s="35">
        <v>2017</v>
      </c>
      <c r="C19" s="35">
        <v>2017</v>
      </c>
      <c r="D19" s="36" t="s">
        <v>197</v>
      </c>
      <c r="E19" s="36" t="s">
        <v>198</v>
      </c>
      <c r="F19" s="36" t="s">
        <v>16</v>
      </c>
      <c r="G19" s="36" t="s">
        <v>199</v>
      </c>
      <c r="H19" s="35">
        <v>2018</v>
      </c>
      <c r="I19" s="36" t="s">
        <v>383</v>
      </c>
      <c r="J19" s="36" t="s">
        <v>384</v>
      </c>
      <c r="K19" s="35">
        <v>6</v>
      </c>
      <c r="L19" s="35">
        <v>25</v>
      </c>
      <c r="M19" s="36"/>
      <c r="N19" s="35">
        <v>0</v>
      </c>
      <c r="O19" s="39">
        <v>43656</v>
      </c>
      <c r="R19" s="30">
        <v>29</v>
      </c>
      <c r="S19" s="30">
        <f>COUNTIF($L$2:$L$59,29)</f>
        <v>6</v>
      </c>
    </row>
    <row r="20" spans="1:19" s="3" customFormat="1" ht="14.25" x14ac:dyDescent="0.2">
      <c r="A20" s="3">
        <v>19</v>
      </c>
      <c r="B20" s="35">
        <v>2017</v>
      </c>
      <c r="C20" s="35">
        <v>2017</v>
      </c>
      <c r="D20" s="36" t="s">
        <v>200</v>
      </c>
      <c r="E20" s="36" t="s">
        <v>201</v>
      </c>
      <c r="F20" s="36" t="s">
        <v>16</v>
      </c>
      <c r="G20" s="36" t="s">
        <v>202</v>
      </c>
      <c r="H20" s="35">
        <v>2018</v>
      </c>
      <c r="I20" s="36" t="s">
        <v>383</v>
      </c>
      <c r="J20" s="36" t="s">
        <v>384</v>
      </c>
      <c r="K20" s="35">
        <v>6</v>
      </c>
      <c r="L20" s="35">
        <v>24</v>
      </c>
      <c r="M20" s="36"/>
      <c r="N20" s="35">
        <v>0</v>
      </c>
      <c r="O20" s="39">
        <v>43656</v>
      </c>
      <c r="R20" s="30">
        <v>30</v>
      </c>
      <c r="S20" s="30">
        <f>COUNTIF($L$2:$L$59,30)</f>
        <v>3</v>
      </c>
    </row>
    <row r="21" spans="1:19" s="3" customFormat="1" ht="14.25" x14ac:dyDescent="0.2">
      <c r="A21" s="3">
        <v>20</v>
      </c>
      <c r="B21" s="35">
        <v>2017</v>
      </c>
      <c r="C21" s="35">
        <v>2016</v>
      </c>
      <c r="D21" s="36" t="s">
        <v>211</v>
      </c>
      <c r="E21" s="36" t="s">
        <v>212</v>
      </c>
      <c r="F21" s="36" t="s">
        <v>22</v>
      </c>
      <c r="G21" s="36" t="s">
        <v>213</v>
      </c>
      <c r="H21" s="35">
        <v>2018</v>
      </c>
      <c r="I21" s="36" t="s">
        <v>383</v>
      </c>
      <c r="J21" s="36" t="s">
        <v>384</v>
      </c>
      <c r="K21" s="35">
        <v>6</v>
      </c>
      <c r="L21" s="35">
        <v>27</v>
      </c>
      <c r="M21" s="36"/>
      <c r="N21" s="35">
        <v>0</v>
      </c>
      <c r="O21" s="39">
        <v>43656</v>
      </c>
      <c r="R21" s="30" t="s">
        <v>363</v>
      </c>
      <c r="S21" s="30">
        <f>COUNTIF($L$2:$L$59,31)</f>
        <v>1</v>
      </c>
    </row>
    <row r="22" spans="1:19" s="3" customFormat="1" ht="12" x14ac:dyDescent="0.2">
      <c r="A22" s="3">
        <v>21</v>
      </c>
      <c r="B22" s="35">
        <v>2017</v>
      </c>
      <c r="C22" s="35">
        <v>2016</v>
      </c>
      <c r="D22" s="36" t="s">
        <v>214</v>
      </c>
      <c r="E22" s="36" t="s">
        <v>142</v>
      </c>
      <c r="F22" s="36" t="s">
        <v>22</v>
      </c>
      <c r="G22" s="36" t="s">
        <v>215</v>
      </c>
      <c r="H22" s="35">
        <v>2018</v>
      </c>
      <c r="I22" s="36" t="s">
        <v>383</v>
      </c>
      <c r="J22" s="36" t="s">
        <v>384</v>
      </c>
      <c r="K22" s="35">
        <v>6</v>
      </c>
      <c r="L22" s="35">
        <v>30</v>
      </c>
      <c r="M22" s="36"/>
      <c r="N22" s="35">
        <v>0</v>
      </c>
      <c r="O22" s="39">
        <v>43656</v>
      </c>
    </row>
    <row r="23" spans="1:19" s="3" customFormat="1" ht="12" x14ac:dyDescent="0.2">
      <c r="A23" s="3">
        <v>22</v>
      </c>
      <c r="B23" s="35">
        <v>2017</v>
      </c>
      <c r="C23" s="35">
        <v>2017</v>
      </c>
      <c r="D23" s="36" t="s">
        <v>216</v>
      </c>
      <c r="E23" s="36" t="s">
        <v>217</v>
      </c>
      <c r="F23" s="36" t="s">
        <v>22</v>
      </c>
      <c r="G23" s="36" t="s">
        <v>218</v>
      </c>
      <c r="H23" s="35">
        <v>2018</v>
      </c>
      <c r="I23" s="36" t="s">
        <v>383</v>
      </c>
      <c r="J23" s="36" t="s">
        <v>384</v>
      </c>
      <c r="K23" s="35">
        <v>6</v>
      </c>
      <c r="L23" s="35">
        <v>27</v>
      </c>
      <c r="M23" s="36"/>
      <c r="N23" s="35">
        <v>0</v>
      </c>
      <c r="O23" s="39">
        <v>43656</v>
      </c>
    </row>
    <row r="24" spans="1:19" s="3" customFormat="1" ht="12" x14ac:dyDescent="0.2">
      <c r="A24" s="3">
        <v>23</v>
      </c>
      <c r="B24" s="35">
        <v>2017</v>
      </c>
      <c r="C24" s="35">
        <v>2017</v>
      </c>
      <c r="D24" s="36" t="s">
        <v>224</v>
      </c>
      <c r="E24" s="36" t="s">
        <v>40</v>
      </c>
      <c r="F24" s="36" t="s">
        <v>22</v>
      </c>
      <c r="G24" s="36" t="s">
        <v>225</v>
      </c>
      <c r="H24" s="35">
        <v>2018</v>
      </c>
      <c r="I24" s="36" t="s">
        <v>383</v>
      </c>
      <c r="J24" s="36" t="s">
        <v>384</v>
      </c>
      <c r="K24" s="35">
        <v>6</v>
      </c>
      <c r="L24" s="35">
        <v>28</v>
      </c>
      <c r="M24" s="36"/>
      <c r="N24" s="35">
        <v>0</v>
      </c>
      <c r="O24" s="39">
        <v>43656</v>
      </c>
    </row>
    <row r="25" spans="1:19" s="3" customFormat="1" ht="12" x14ac:dyDescent="0.2">
      <c r="A25" s="3">
        <v>24</v>
      </c>
      <c r="B25" s="35">
        <v>2017</v>
      </c>
      <c r="C25" s="35">
        <v>2016</v>
      </c>
      <c r="D25" s="36" t="s">
        <v>226</v>
      </c>
      <c r="E25" s="36" t="s">
        <v>227</v>
      </c>
      <c r="F25" s="36" t="s">
        <v>22</v>
      </c>
      <c r="G25" s="36" t="s">
        <v>228</v>
      </c>
      <c r="H25" s="35">
        <v>2018</v>
      </c>
      <c r="I25" s="36" t="s">
        <v>383</v>
      </c>
      <c r="J25" s="36" t="s">
        <v>384</v>
      </c>
      <c r="K25" s="35">
        <v>6</v>
      </c>
      <c r="L25" s="35">
        <v>25</v>
      </c>
      <c r="M25" s="36"/>
      <c r="N25" s="35">
        <v>0</v>
      </c>
      <c r="O25" s="39">
        <v>43656</v>
      </c>
    </row>
    <row r="26" spans="1:19" s="3" customFormat="1" ht="12" x14ac:dyDescent="0.2">
      <c r="A26" s="3">
        <v>25</v>
      </c>
      <c r="B26" s="35">
        <v>2017</v>
      </c>
      <c r="C26" s="35">
        <v>2017</v>
      </c>
      <c r="D26" s="36" t="s">
        <v>235</v>
      </c>
      <c r="E26" s="36" t="s">
        <v>126</v>
      </c>
      <c r="F26" s="36" t="s">
        <v>22</v>
      </c>
      <c r="G26" s="36" t="s">
        <v>236</v>
      </c>
      <c r="H26" s="35">
        <v>2018</v>
      </c>
      <c r="I26" s="36" t="s">
        <v>383</v>
      </c>
      <c r="J26" s="36" t="s">
        <v>384</v>
      </c>
      <c r="K26" s="35">
        <v>6</v>
      </c>
      <c r="L26" s="35">
        <v>25</v>
      </c>
      <c r="M26" s="36"/>
      <c r="N26" s="35">
        <v>0</v>
      </c>
      <c r="O26" s="39">
        <v>43656</v>
      </c>
    </row>
    <row r="27" spans="1:19" s="3" customFormat="1" ht="12" x14ac:dyDescent="0.2">
      <c r="A27" s="3">
        <v>26</v>
      </c>
      <c r="B27" s="35">
        <v>2017</v>
      </c>
      <c r="C27" s="35">
        <v>2017</v>
      </c>
      <c r="D27" s="36" t="s">
        <v>194</v>
      </c>
      <c r="E27" s="36" t="s">
        <v>195</v>
      </c>
      <c r="F27" s="36" t="s">
        <v>22</v>
      </c>
      <c r="G27" s="36" t="s">
        <v>196</v>
      </c>
      <c r="H27" s="35">
        <v>2018</v>
      </c>
      <c r="I27" s="36" t="s">
        <v>383</v>
      </c>
      <c r="J27" s="36" t="s">
        <v>384</v>
      </c>
      <c r="K27" s="35">
        <v>6</v>
      </c>
      <c r="L27" s="35">
        <v>25</v>
      </c>
      <c r="M27" s="36"/>
      <c r="N27" s="35">
        <v>0</v>
      </c>
      <c r="O27" s="39">
        <v>43732</v>
      </c>
    </row>
    <row r="28" spans="1:19" s="3" customFormat="1" ht="12" x14ac:dyDescent="0.2">
      <c r="A28" s="3">
        <v>27</v>
      </c>
      <c r="B28" s="35">
        <v>2013</v>
      </c>
      <c r="C28" s="35">
        <v>2006</v>
      </c>
      <c r="D28" s="36" t="s">
        <v>551</v>
      </c>
      <c r="E28" s="36" t="s">
        <v>435</v>
      </c>
      <c r="F28" s="36" t="s">
        <v>22</v>
      </c>
      <c r="G28" s="36" t="s">
        <v>552</v>
      </c>
      <c r="H28" s="35">
        <v>2014</v>
      </c>
      <c r="I28" s="36" t="s">
        <v>383</v>
      </c>
      <c r="J28" s="36" t="s">
        <v>384</v>
      </c>
      <c r="K28" s="35">
        <v>6</v>
      </c>
      <c r="L28" s="35">
        <v>22</v>
      </c>
      <c r="M28" s="36"/>
      <c r="N28" s="35">
        <v>0</v>
      </c>
      <c r="O28" s="39">
        <v>43817</v>
      </c>
    </row>
    <row r="29" spans="1:19" s="3" customFormat="1" ht="12" x14ac:dyDescent="0.2">
      <c r="A29" s="3">
        <v>28</v>
      </c>
      <c r="B29" s="35">
        <v>2016</v>
      </c>
      <c r="C29" s="35">
        <v>2016</v>
      </c>
      <c r="D29" s="36" t="s">
        <v>248</v>
      </c>
      <c r="E29" s="36" t="s">
        <v>249</v>
      </c>
      <c r="F29" s="36" t="s">
        <v>16</v>
      </c>
      <c r="G29" s="36" t="s">
        <v>250</v>
      </c>
      <c r="H29" s="35">
        <v>2017</v>
      </c>
      <c r="I29" s="36" t="s">
        <v>383</v>
      </c>
      <c r="J29" s="36" t="s">
        <v>384</v>
      </c>
      <c r="K29" s="35">
        <v>6</v>
      </c>
      <c r="L29" s="35">
        <v>23</v>
      </c>
      <c r="M29" s="36"/>
      <c r="N29" s="35">
        <v>0</v>
      </c>
      <c r="O29" s="39">
        <v>43817</v>
      </c>
    </row>
    <row r="30" spans="1:19" s="3" customFormat="1" ht="12" x14ac:dyDescent="0.2">
      <c r="A30" s="3">
        <v>29</v>
      </c>
      <c r="B30" s="35">
        <v>2018</v>
      </c>
      <c r="C30" s="35">
        <v>2018</v>
      </c>
      <c r="D30" s="36" t="s">
        <v>135</v>
      </c>
      <c r="E30" s="36" t="s">
        <v>136</v>
      </c>
      <c r="F30" s="36" t="s">
        <v>22</v>
      </c>
      <c r="G30" s="36" t="s">
        <v>137</v>
      </c>
      <c r="H30" s="35">
        <v>2019</v>
      </c>
      <c r="I30" s="36" t="s">
        <v>383</v>
      </c>
      <c r="J30" s="36" t="s">
        <v>384</v>
      </c>
      <c r="K30" s="35">
        <v>6</v>
      </c>
      <c r="L30" s="35">
        <v>27</v>
      </c>
      <c r="M30" s="36"/>
      <c r="N30" s="35">
        <v>0</v>
      </c>
      <c r="O30" s="39">
        <v>43929</v>
      </c>
    </row>
    <row r="31" spans="1:19" s="3" customFormat="1" ht="12" x14ac:dyDescent="0.2">
      <c r="A31" s="3">
        <v>30</v>
      </c>
      <c r="B31" s="35">
        <v>2018</v>
      </c>
      <c r="C31" s="35">
        <v>2017</v>
      </c>
      <c r="D31" s="36" t="s">
        <v>147</v>
      </c>
      <c r="E31" s="36" t="s">
        <v>148</v>
      </c>
      <c r="F31" s="36" t="s">
        <v>22</v>
      </c>
      <c r="G31" s="36" t="s">
        <v>149</v>
      </c>
      <c r="H31" s="35">
        <v>2019</v>
      </c>
      <c r="I31" s="36" t="s">
        <v>383</v>
      </c>
      <c r="J31" s="36" t="s">
        <v>384</v>
      </c>
      <c r="K31" s="35">
        <v>6</v>
      </c>
      <c r="L31" s="35">
        <v>20</v>
      </c>
      <c r="M31" s="36"/>
      <c r="N31" s="35">
        <v>0</v>
      </c>
      <c r="O31" s="39">
        <v>43929</v>
      </c>
    </row>
    <row r="32" spans="1:19" s="3" customFormat="1" ht="12" x14ac:dyDescent="0.2">
      <c r="A32" s="3">
        <v>31</v>
      </c>
      <c r="B32" s="35">
        <v>2018</v>
      </c>
      <c r="C32" s="35">
        <v>2018</v>
      </c>
      <c r="D32" s="36" t="s">
        <v>173</v>
      </c>
      <c r="E32" s="36" t="s">
        <v>174</v>
      </c>
      <c r="F32" s="36" t="s">
        <v>22</v>
      </c>
      <c r="G32" s="36" t="s">
        <v>175</v>
      </c>
      <c r="H32" s="35">
        <v>2019</v>
      </c>
      <c r="I32" s="36" t="s">
        <v>383</v>
      </c>
      <c r="J32" s="36" t="s">
        <v>384</v>
      </c>
      <c r="K32" s="35">
        <v>6</v>
      </c>
      <c r="L32" s="35">
        <v>29</v>
      </c>
      <c r="M32" s="36"/>
      <c r="N32" s="35">
        <v>0</v>
      </c>
      <c r="O32" s="39">
        <v>43929</v>
      </c>
    </row>
    <row r="33" spans="1:15" s="3" customFormat="1" ht="12" x14ac:dyDescent="0.2">
      <c r="A33" s="3">
        <v>32</v>
      </c>
      <c r="B33" s="35">
        <v>2018</v>
      </c>
      <c r="C33" s="35">
        <v>2018</v>
      </c>
      <c r="D33" s="36" t="s">
        <v>182</v>
      </c>
      <c r="E33" s="36" t="s">
        <v>163</v>
      </c>
      <c r="F33" s="36" t="s">
        <v>22</v>
      </c>
      <c r="G33" s="36" t="s">
        <v>183</v>
      </c>
      <c r="H33" s="35">
        <v>2019</v>
      </c>
      <c r="I33" s="36" t="s">
        <v>383</v>
      </c>
      <c r="J33" s="36" t="s">
        <v>384</v>
      </c>
      <c r="K33" s="35">
        <v>6</v>
      </c>
      <c r="L33" s="35">
        <v>26</v>
      </c>
      <c r="M33" s="36"/>
      <c r="N33" s="35">
        <v>0</v>
      </c>
      <c r="O33" s="39">
        <v>43929</v>
      </c>
    </row>
    <row r="34" spans="1:15" s="3" customFormat="1" ht="12" x14ac:dyDescent="0.2">
      <c r="A34" s="3">
        <v>33</v>
      </c>
      <c r="B34" s="35">
        <v>2018</v>
      </c>
      <c r="C34" s="35">
        <v>2018</v>
      </c>
      <c r="D34" s="36" t="s">
        <v>184</v>
      </c>
      <c r="E34" s="36" t="s">
        <v>49</v>
      </c>
      <c r="F34" s="36" t="s">
        <v>22</v>
      </c>
      <c r="G34" s="36" t="s">
        <v>185</v>
      </c>
      <c r="H34" s="35">
        <v>2019</v>
      </c>
      <c r="I34" s="36" t="s">
        <v>383</v>
      </c>
      <c r="J34" s="36" t="s">
        <v>384</v>
      </c>
      <c r="K34" s="35">
        <v>6</v>
      </c>
      <c r="L34" s="35">
        <v>28</v>
      </c>
      <c r="M34" s="36"/>
      <c r="N34" s="35">
        <v>0</v>
      </c>
      <c r="O34" s="39">
        <v>43929</v>
      </c>
    </row>
    <row r="35" spans="1:15" s="3" customFormat="1" ht="12" x14ac:dyDescent="0.2">
      <c r="A35" s="3">
        <v>34</v>
      </c>
      <c r="B35" s="35">
        <v>2016</v>
      </c>
      <c r="C35" s="35">
        <v>2016</v>
      </c>
      <c r="D35" s="36" t="s">
        <v>239</v>
      </c>
      <c r="E35" s="36" t="s">
        <v>240</v>
      </c>
      <c r="F35" s="36" t="s">
        <v>16</v>
      </c>
      <c r="G35" s="36" t="s">
        <v>241</v>
      </c>
      <c r="H35" s="35">
        <v>2017</v>
      </c>
      <c r="I35" s="36" t="s">
        <v>383</v>
      </c>
      <c r="J35" s="36" t="s">
        <v>384</v>
      </c>
      <c r="K35" s="35">
        <v>6</v>
      </c>
      <c r="L35" s="35">
        <v>21</v>
      </c>
      <c r="M35" s="36"/>
      <c r="N35" s="35">
        <v>0</v>
      </c>
      <c r="O35" s="39">
        <v>44028</v>
      </c>
    </row>
    <row r="36" spans="1:15" s="3" customFormat="1" ht="12" x14ac:dyDescent="0.2">
      <c r="A36" s="3">
        <v>35</v>
      </c>
      <c r="B36" s="35">
        <v>2018</v>
      </c>
      <c r="C36" s="35">
        <v>2018</v>
      </c>
      <c r="D36" s="36" t="s">
        <v>97</v>
      </c>
      <c r="E36" s="36" t="s">
        <v>98</v>
      </c>
      <c r="F36" s="36" t="s">
        <v>16</v>
      </c>
      <c r="G36" s="36" t="s">
        <v>99</v>
      </c>
      <c r="H36" s="35">
        <v>2019</v>
      </c>
      <c r="I36" s="36" t="s">
        <v>383</v>
      </c>
      <c r="J36" s="36" t="s">
        <v>384</v>
      </c>
      <c r="K36" s="35">
        <v>6</v>
      </c>
      <c r="L36" s="35">
        <v>25</v>
      </c>
      <c r="M36" s="36"/>
      <c r="N36" s="35">
        <v>0</v>
      </c>
      <c r="O36" s="39">
        <v>44028</v>
      </c>
    </row>
    <row r="37" spans="1:15" s="3" customFormat="1" ht="12" x14ac:dyDescent="0.2">
      <c r="A37" s="3">
        <v>36</v>
      </c>
      <c r="B37" s="35">
        <v>2018</v>
      </c>
      <c r="C37" s="35">
        <v>2017</v>
      </c>
      <c r="D37" s="36" t="s">
        <v>92</v>
      </c>
      <c r="E37" s="36" t="s">
        <v>93</v>
      </c>
      <c r="F37" s="36" t="s">
        <v>16</v>
      </c>
      <c r="G37" s="36" t="s">
        <v>94</v>
      </c>
      <c r="H37" s="35">
        <v>2019</v>
      </c>
      <c r="I37" s="36" t="s">
        <v>383</v>
      </c>
      <c r="J37" s="36" t="s">
        <v>384</v>
      </c>
      <c r="K37" s="35">
        <v>6</v>
      </c>
      <c r="L37" s="35">
        <v>27</v>
      </c>
      <c r="M37" s="36"/>
      <c r="N37" s="35">
        <v>0</v>
      </c>
      <c r="O37" s="39">
        <v>44182</v>
      </c>
    </row>
    <row r="38" spans="1:15" s="3" customFormat="1" ht="12" x14ac:dyDescent="0.2">
      <c r="A38" s="3">
        <v>37</v>
      </c>
      <c r="B38" s="35">
        <v>2018</v>
      </c>
      <c r="C38" s="35">
        <v>2018</v>
      </c>
      <c r="D38" s="36" t="s">
        <v>95</v>
      </c>
      <c r="E38" s="36" t="s">
        <v>82</v>
      </c>
      <c r="F38" s="36" t="s">
        <v>16</v>
      </c>
      <c r="G38" s="36" t="s">
        <v>96</v>
      </c>
      <c r="H38" s="35">
        <v>2019</v>
      </c>
      <c r="I38" s="36" t="s">
        <v>383</v>
      </c>
      <c r="J38" s="36" t="s">
        <v>384</v>
      </c>
      <c r="K38" s="35">
        <v>6</v>
      </c>
      <c r="L38" s="35">
        <v>28</v>
      </c>
      <c r="M38" s="36"/>
      <c r="N38" s="35">
        <v>0</v>
      </c>
      <c r="O38" s="39">
        <v>44182</v>
      </c>
    </row>
    <row r="39" spans="1:15" s="3" customFormat="1" ht="12" x14ac:dyDescent="0.2">
      <c r="A39" s="3">
        <v>38</v>
      </c>
      <c r="B39" s="35">
        <v>2018</v>
      </c>
      <c r="C39" s="35">
        <v>2018</v>
      </c>
      <c r="D39" s="36" t="s">
        <v>103</v>
      </c>
      <c r="E39" s="36" t="s">
        <v>37</v>
      </c>
      <c r="F39" s="36" t="s">
        <v>22</v>
      </c>
      <c r="G39" s="36" t="s">
        <v>104</v>
      </c>
      <c r="H39" s="35">
        <v>2019</v>
      </c>
      <c r="I39" s="36" t="s">
        <v>383</v>
      </c>
      <c r="J39" s="36" t="s">
        <v>384</v>
      </c>
      <c r="K39" s="35">
        <v>6</v>
      </c>
      <c r="L39" s="35">
        <v>29</v>
      </c>
      <c r="M39" s="36"/>
      <c r="N39" s="35">
        <v>0</v>
      </c>
      <c r="O39" s="39">
        <v>44182</v>
      </c>
    </row>
    <row r="40" spans="1:15" s="3" customFormat="1" ht="12" x14ac:dyDescent="0.2">
      <c r="A40" s="3">
        <v>39</v>
      </c>
      <c r="B40" s="35">
        <v>2018</v>
      </c>
      <c r="C40" s="35">
        <v>2018</v>
      </c>
      <c r="D40" s="36" t="s">
        <v>105</v>
      </c>
      <c r="E40" s="36" t="s">
        <v>106</v>
      </c>
      <c r="F40" s="36" t="s">
        <v>16</v>
      </c>
      <c r="G40" s="36" t="s">
        <v>107</v>
      </c>
      <c r="H40" s="35">
        <v>2019</v>
      </c>
      <c r="I40" s="36" t="s">
        <v>383</v>
      </c>
      <c r="J40" s="36" t="s">
        <v>384</v>
      </c>
      <c r="K40" s="35">
        <v>6</v>
      </c>
      <c r="L40" s="35">
        <v>25</v>
      </c>
      <c r="M40" s="36"/>
      <c r="N40" s="35">
        <v>0</v>
      </c>
      <c r="O40" s="39">
        <v>44182</v>
      </c>
    </row>
    <row r="41" spans="1:15" s="3" customFormat="1" ht="12" x14ac:dyDescent="0.2">
      <c r="A41" s="3">
        <v>40</v>
      </c>
      <c r="B41" s="35">
        <v>2018</v>
      </c>
      <c r="C41" s="35">
        <v>2018</v>
      </c>
      <c r="D41" s="36" t="s">
        <v>108</v>
      </c>
      <c r="E41" s="36" t="s">
        <v>109</v>
      </c>
      <c r="F41" s="36" t="s">
        <v>22</v>
      </c>
      <c r="G41" s="36" t="s">
        <v>110</v>
      </c>
      <c r="H41" s="35">
        <v>2019</v>
      </c>
      <c r="I41" s="36" t="s">
        <v>383</v>
      </c>
      <c r="J41" s="36" t="s">
        <v>384</v>
      </c>
      <c r="K41" s="35">
        <v>6</v>
      </c>
      <c r="L41" s="35">
        <v>27</v>
      </c>
      <c r="M41" s="36"/>
      <c r="N41" s="35">
        <v>0</v>
      </c>
      <c r="O41" s="39">
        <v>44182</v>
      </c>
    </row>
    <row r="42" spans="1:15" s="3" customFormat="1" ht="12" x14ac:dyDescent="0.2">
      <c r="A42" s="3">
        <v>41</v>
      </c>
      <c r="B42" s="35">
        <v>2018</v>
      </c>
      <c r="C42" s="35">
        <v>2017</v>
      </c>
      <c r="D42" s="36" t="s">
        <v>114</v>
      </c>
      <c r="E42" s="36" t="s">
        <v>115</v>
      </c>
      <c r="F42" s="36" t="s">
        <v>22</v>
      </c>
      <c r="G42" s="36" t="s">
        <v>116</v>
      </c>
      <c r="H42" s="35">
        <v>2019</v>
      </c>
      <c r="I42" s="36" t="s">
        <v>383</v>
      </c>
      <c r="J42" s="36" t="s">
        <v>384</v>
      </c>
      <c r="K42" s="35">
        <v>6</v>
      </c>
      <c r="L42" s="35">
        <v>31</v>
      </c>
      <c r="M42" s="36"/>
      <c r="N42" s="35">
        <v>1</v>
      </c>
      <c r="O42" s="39">
        <v>44182</v>
      </c>
    </row>
    <row r="43" spans="1:15" s="3" customFormat="1" ht="12" x14ac:dyDescent="0.2">
      <c r="A43" s="3">
        <v>42</v>
      </c>
      <c r="B43" s="35">
        <v>2018</v>
      </c>
      <c r="C43" s="35">
        <v>2018</v>
      </c>
      <c r="D43" s="36" t="s">
        <v>117</v>
      </c>
      <c r="E43" s="36" t="s">
        <v>118</v>
      </c>
      <c r="F43" s="36" t="s">
        <v>22</v>
      </c>
      <c r="G43" s="36" t="s">
        <v>119</v>
      </c>
      <c r="H43" s="35">
        <v>2019</v>
      </c>
      <c r="I43" s="36" t="s">
        <v>383</v>
      </c>
      <c r="J43" s="36" t="s">
        <v>384</v>
      </c>
      <c r="K43" s="35">
        <v>6</v>
      </c>
      <c r="L43" s="35">
        <v>30</v>
      </c>
      <c r="M43" s="36"/>
      <c r="N43" s="35">
        <v>0</v>
      </c>
      <c r="O43" s="39">
        <v>44182</v>
      </c>
    </row>
    <row r="44" spans="1:15" s="3" customFormat="1" ht="12" x14ac:dyDescent="0.2">
      <c r="A44" s="3">
        <v>43</v>
      </c>
      <c r="B44" s="35">
        <v>2018</v>
      </c>
      <c r="C44" s="35">
        <v>2017</v>
      </c>
      <c r="D44" s="36" t="s">
        <v>123</v>
      </c>
      <c r="E44" s="36" t="s">
        <v>40</v>
      </c>
      <c r="F44" s="36" t="s">
        <v>22</v>
      </c>
      <c r="G44" s="36" t="s">
        <v>124</v>
      </c>
      <c r="H44" s="35">
        <v>2019</v>
      </c>
      <c r="I44" s="36" t="s">
        <v>383</v>
      </c>
      <c r="J44" s="36" t="s">
        <v>384</v>
      </c>
      <c r="K44" s="35">
        <v>6</v>
      </c>
      <c r="L44" s="35">
        <v>29</v>
      </c>
      <c r="M44" s="36"/>
      <c r="N44" s="35">
        <v>0</v>
      </c>
      <c r="O44" s="39">
        <v>44182</v>
      </c>
    </row>
    <row r="45" spans="1:15" s="3" customFormat="1" ht="12" x14ac:dyDescent="0.2">
      <c r="A45" s="3">
        <v>44</v>
      </c>
      <c r="B45" s="35">
        <v>2018</v>
      </c>
      <c r="C45" s="35">
        <v>2017</v>
      </c>
      <c r="D45" s="36" t="s">
        <v>125</v>
      </c>
      <c r="E45" s="36" t="s">
        <v>126</v>
      </c>
      <c r="F45" s="36" t="s">
        <v>22</v>
      </c>
      <c r="G45" s="36" t="s">
        <v>127</v>
      </c>
      <c r="H45" s="35">
        <v>2019</v>
      </c>
      <c r="I45" s="36" t="s">
        <v>383</v>
      </c>
      <c r="J45" s="36" t="s">
        <v>384</v>
      </c>
      <c r="K45" s="35">
        <v>6</v>
      </c>
      <c r="L45" s="35">
        <v>27</v>
      </c>
      <c r="M45" s="36"/>
      <c r="N45" s="35">
        <v>0</v>
      </c>
      <c r="O45" s="39">
        <v>44182</v>
      </c>
    </row>
    <row r="46" spans="1:15" s="3" customFormat="1" ht="12" x14ac:dyDescent="0.2">
      <c r="A46" s="3">
        <v>45</v>
      </c>
      <c r="B46" s="35">
        <v>2018</v>
      </c>
      <c r="C46" s="35">
        <v>2018</v>
      </c>
      <c r="D46" s="36" t="s">
        <v>128</v>
      </c>
      <c r="E46" s="36" t="s">
        <v>109</v>
      </c>
      <c r="F46" s="36" t="s">
        <v>22</v>
      </c>
      <c r="G46" s="36" t="s">
        <v>129</v>
      </c>
      <c r="H46" s="35">
        <v>2019</v>
      </c>
      <c r="I46" s="36" t="s">
        <v>383</v>
      </c>
      <c r="J46" s="36" t="s">
        <v>384</v>
      </c>
      <c r="K46" s="35">
        <v>6</v>
      </c>
      <c r="L46" s="35">
        <v>29</v>
      </c>
      <c r="M46" s="36"/>
      <c r="N46" s="35">
        <v>0</v>
      </c>
      <c r="O46" s="39">
        <v>44182</v>
      </c>
    </row>
    <row r="47" spans="1:15" s="3" customFormat="1" ht="12" x14ac:dyDescent="0.2">
      <c r="A47" s="3">
        <v>46</v>
      </c>
      <c r="B47" s="35">
        <v>2018</v>
      </c>
      <c r="C47" s="35">
        <v>2018</v>
      </c>
      <c r="D47" s="36" t="s">
        <v>132</v>
      </c>
      <c r="E47" s="36" t="s">
        <v>133</v>
      </c>
      <c r="F47" s="36" t="s">
        <v>16</v>
      </c>
      <c r="G47" s="36" t="s">
        <v>134</v>
      </c>
      <c r="H47" s="35">
        <v>2019</v>
      </c>
      <c r="I47" s="36" t="s">
        <v>383</v>
      </c>
      <c r="J47" s="36" t="s">
        <v>384</v>
      </c>
      <c r="K47" s="35">
        <v>6</v>
      </c>
      <c r="L47" s="35">
        <v>26</v>
      </c>
      <c r="M47" s="36"/>
      <c r="N47" s="35">
        <v>0</v>
      </c>
      <c r="O47" s="39">
        <v>44182</v>
      </c>
    </row>
    <row r="48" spans="1:15" s="3" customFormat="1" ht="12" x14ac:dyDescent="0.2">
      <c r="A48" s="3">
        <v>47</v>
      </c>
      <c r="B48" s="35">
        <v>2018</v>
      </c>
      <c r="C48" s="35">
        <v>2018</v>
      </c>
      <c r="D48" s="36" t="s">
        <v>138</v>
      </c>
      <c r="E48" s="36" t="s">
        <v>139</v>
      </c>
      <c r="F48" s="36" t="s">
        <v>22</v>
      </c>
      <c r="G48" s="36" t="s">
        <v>140</v>
      </c>
      <c r="H48" s="35">
        <v>2019</v>
      </c>
      <c r="I48" s="36" t="s">
        <v>383</v>
      </c>
      <c r="J48" s="36" t="s">
        <v>384</v>
      </c>
      <c r="K48" s="35">
        <v>6</v>
      </c>
      <c r="L48" s="35">
        <v>28</v>
      </c>
      <c r="M48" s="36"/>
      <c r="N48" s="35">
        <v>0</v>
      </c>
      <c r="O48" s="39">
        <v>44182</v>
      </c>
    </row>
    <row r="49" spans="1:19" s="3" customFormat="1" ht="12" x14ac:dyDescent="0.2">
      <c r="A49" s="3">
        <v>48</v>
      </c>
      <c r="B49" s="35">
        <v>2018</v>
      </c>
      <c r="C49" s="35">
        <v>2007</v>
      </c>
      <c r="D49" s="36" t="s">
        <v>144</v>
      </c>
      <c r="E49" s="36" t="s">
        <v>145</v>
      </c>
      <c r="F49" s="36" t="s">
        <v>16</v>
      </c>
      <c r="G49" s="36" t="s">
        <v>146</v>
      </c>
      <c r="H49" s="35">
        <v>2019</v>
      </c>
      <c r="I49" s="36" t="s">
        <v>383</v>
      </c>
      <c r="J49" s="36" t="s">
        <v>384</v>
      </c>
      <c r="K49" s="35">
        <v>6</v>
      </c>
      <c r="L49" s="35">
        <v>28</v>
      </c>
      <c r="M49" s="36"/>
      <c r="N49" s="35">
        <v>0</v>
      </c>
      <c r="O49" s="39">
        <v>44182</v>
      </c>
    </row>
    <row r="50" spans="1:19" s="3" customFormat="1" ht="12" x14ac:dyDescent="0.2">
      <c r="A50" s="3">
        <v>49</v>
      </c>
      <c r="B50" s="35">
        <v>2018</v>
      </c>
      <c r="C50" s="35">
        <v>2018</v>
      </c>
      <c r="D50" s="36" t="s">
        <v>153</v>
      </c>
      <c r="E50" s="36" t="s">
        <v>154</v>
      </c>
      <c r="F50" s="36" t="s">
        <v>22</v>
      </c>
      <c r="G50" s="36" t="s">
        <v>155</v>
      </c>
      <c r="H50" s="35">
        <v>2019</v>
      </c>
      <c r="I50" s="36" t="s">
        <v>383</v>
      </c>
      <c r="J50" s="36" t="s">
        <v>384</v>
      </c>
      <c r="K50" s="35">
        <v>6</v>
      </c>
      <c r="L50" s="35">
        <v>28</v>
      </c>
      <c r="M50" s="36"/>
      <c r="N50" s="35">
        <v>0</v>
      </c>
      <c r="O50" s="39">
        <v>44182</v>
      </c>
    </row>
    <row r="51" spans="1:19" s="3" customFormat="1" ht="12" x14ac:dyDescent="0.2">
      <c r="A51" s="3">
        <v>50</v>
      </c>
      <c r="B51" s="35">
        <v>2018</v>
      </c>
      <c r="C51" s="35">
        <v>2016</v>
      </c>
      <c r="D51" s="36" t="s">
        <v>156</v>
      </c>
      <c r="E51" s="36" t="s">
        <v>34</v>
      </c>
      <c r="F51" s="36" t="s">
        <v>22</v>
      </c>
      <c r="G51" s="36" t="s">
        <v>157</v>
      </c>
      <c r="H51" s="35">
        <v>2019</v>
      </c>
      <c r="I51" s="36" t="s">
        <v>383</v>
      </c>
      <c r="J51" s="36" t="s">
        <v>384</v>
      </c>
      <c r="K51" s="35">
        <v>6</v>
      </c>
      <c r="L51" s="35">
        <v>26</v>
      </c>
      <c r="M51" s="36"/>
      <c r="N51" s="35">
        <v>0</v>
      </c>
      <c r="O51" s="39">
        <v>44182</v>
      </c>
    </row>
    <row r="52" spans="1:19" s="3" customFormat="1" ht="12" x14ac:dyDescent="0.2">
      <c r="A52" s="3">
        <v>51</v>
      </c>
      <c r="B52" s="35">
        <v>2018</v>
      </c>
      <c r="C52" s="35">
        <v>2018</v>
      </c>
      <c r="D52" s="36" t="s">
        <v>158</v>
      </c>
      <c r="E52" s="36" t="s">
        <v>25</v>
      </c>
      <c r="F52" s="36" t="s">
        <v>22</v>
      </c>
      <c r="G52" s="36" t="s">
        <v>159</v>
      </c>
      <c r="H52" s="35">
        <v>2019</v>
      </c>
      <c r="I52" s="36" t="s">
        <v>383</v>
      </c>
      <c r="J52" s="36" t="s">
        <v>384</v>
      </c>
      <c r="K52" s="35">
        <v>6</v>
      </c>
      <c r="L52" s="35">
        <v>26</v>
      </c>
      <c r="M52" s="36"/>
      <c r="N52" s="35">
        <v>0</v>
      </c>
      <c r="O52" s="39">
        <v>44182</v>
      </c>
    </row>
    <row r="53" spans="1:19" s="3" customFormat="1" ht="12" x14ac:dyDescent="0.2">
      <c r="A53" s="3">
        <v>52</v>
      </c>
      <c r="B53" s="35">
        <v>2018</v>
      </c>
      <c r="C53" s="35">
        <v>2018</v>
      </c>
      <c r="D53" s="36" t="s">
        <v>160</v>
      </c>
      <c r="E53" s="36" t="s">
        <v>79</v>
      </c>
      <c r="F53" s="36" t="s">
        <v>22</v>
      </c>
      <c r="G53" s="36" t="s">
        <v>161</v>
      </c>
      <c r="H53" s="35">
        <v>2019</v>
      </c>
      <c r="I53" s="36" t="s">
        <v>383</v>
      </c>
      <c r="J53" s="36" t="s">
        <v>384</v>
      </c>
      <c r="K53" s="35">
        <v>6</v>
      </c>
      <c r="L53" s="35">
        <v>29</v>
      </c>
      <c r="M53" s="36"/>
      <c r="N53" s="35">
        <v>0</v>
      </c>
      <c r="O53" s="39">
        <v>44182</v>
      </c>
    </row>
    <row r="54" spans="1:19" s="3" customFormat="1" ht="12" x14ac:dyDescent="0.2">
      <c r="A54" s="3">
        <v>53</v>
      </c>
      <c r="B54" s="35">
        <v>2018</v>
      </c>
      <c r="C54" s="35">
        <v>2018</v>
      </c>
      <c r="D54" s="36" t="s">
        <v>162</v>
      </c>
      <c r="E54" s="36" t="s">
        <v>163</v>
      </c>
      <c r="F54" s="36" t="s">
        <v>22</v>
      </c>
      <c r="G54" s="36" t="s">
        <v>164</v>
      </c>
      <c r="H54" s="35">
        <v>2019</v>
      </c>
      <c r="I54" s="36" t="s">
        <v>383</v>
      </c>
      <c r="J54" s="36" t="s">
        <v>384</v>
      </c>
      <c r="K54" s="35">
        <v>6</v>
      </c>
      <c r="L54" s="35">
        <v>27</v>
      </c>
      <c r="M54" s="36"/>
      <c r="N54" s="35">
        <v>0</v>
      </c>
      <c r="O54" s="39">
        <v>44182</v>
      </c>
    </row>
    <row r="55" spans="1:19" s="3" customFormat="1" ht="12" x14ac:dyDescent="0.2">
      <c r="A55" s="3">
        <v>54</v>
      </c>
      <c r="B55" s="35">
        <v>2018</v>
      </c>
      <c r="C55" s="35">
        <v>2018</v>
      </c>
      <c r="D55" s="36" t="s">
        <v>165</v>
      </c>
      <c r="E55" s="36" t="s">
        <v>34</v>
      </c>
      <c r="F55" s="36" t="s">
        <v>22</v>
      </c>
      <c r="G55" s="36" t="s">
        <v>166</v>
      </c>
      <c r="H55" s="35">
        <v>2019</v>
      </c>
      <c r="I55" s="36" t="s">
        <v>383</v>
      </c>
      <c r="J55" s="36" t="s">
        <v>384</v>
      </c>
      <c r="K55" s="35">
        <v>6</v>
      </c>
      <c r="L55" s="35">
        <v>26</v>
      </c>
      <c r="M55" s="36"/>
      <c r="N55" s="35">
        <v>0</v>
      </c>
      <c r="O55" s="39">
        <v>44182</v>
      </c>
    </row>
    <row r="56" spans="1:19" s="3" customFormat="1" ht="12" x14ac:dyDescent="0.2">
      <c r="A56" s="3">
        <v>55</v>
      </c>
      <c r="B56" s="35">
        <v>2018</v>
      </c>
      <c r="C56" s="35">
        <v>2018</v>
      </c>
      <c r="D56" s="36" t="s">
        <v>167</v>
      </c>
      <c r="E56" s="36" t="s">
        <v>168</v>
      </c>
      <c r="F56" s="36" t="s">
        <v>22</v>
      </c>
      <c r="G56" s="36" t="s">
        <v>169</v>
      </c>
      <c r="H56" s="35">
        <v>2019</v>
      </c>
      <c r="I56" s="36" t="s">
        <v>383</v>
      </c>
      <c r="J56" s="36" t="s">
        <v>384</v>
      </c>
      <c r="K56" s="35">
        <v>6</v>
      </c>
      <c r="L56" s="35">
        <v>26</v>
      </c>
      <c r="M56" s="36"/>
      <c r="N56" s="35">
        <v>0</v>
      </c>
      <c r="O56" s="39">
        <v>44182</v>
      </c>
    </row>
    <row r="57" spans="1:19" s="3" customFormat="1" ht="12" x14ac:dyDescent="0.2">
      <c r="A57" s="3">
        <v>56</v>
      </c>
      <c r="B57" s="35">
        <v>2018</v>
      </c>
      <c r="C57" s="35">
        <v>2018</v>
      </c>
      <c r="D57" s="36" t="s">
        <v>170</v>
      </c>
      <c r="E57" s="36" t="s">
        <v>171</v>
      </c>
      <c r="F57" s="36" t="s">
        <v>16</v>
      </c>
      <c r="G57" s="36" t="s">
        <v>172</v>
      </c>
      <c r="H57" s="35">
        <v>2019</v>
      </c>
      <c r="I57" s="36" t="s">
        <v>383</v>
      </c>
      <c r="J57" s="36" t="s">
        <v>384</v>
      </c>
      <c r="K57" s="35">
        <v>6</v>
      </c>
      <c r="L57" s="35">
        <v>29</v>
      </c>
      <c r="M57" s="36"/>
      <c r="N57" s="35">
        <v>0</v>
      </c>
      <c r="O57" s="39">
        <v>44182</v>
      </c>
    </row>
    <row r="58" spans="1:19" s="3" customFormat="1" ht="12" x14ac:dyDescent="0.2">
      <c r="A58" s="3">
        <v>57</v>
      </c>
      <c r="B58" s="35">
        <v>2018</v>
      </c>
      <c r="C58" s="35">
        <v>2018</v>
      </c>
      <c r="D58" s="36" t="s">
        <v>176</v>
      </c>
      <c r="E58" s="36" t="s">
        <v>177</v>
      </c>
      <c r="F58" s="36" t="s">
        <v>16</v>
      </c>
      <c r="G58" s="36" t="s">
        <v>178</v>
      </c>
      <c r="H58" s="35">
        <v>2019</v>
      </c>
      <c r="I58" s="36" t="s">
        <v>383</v>
      </c>
      <c r="J58" s="36" t="s">
        <v>384</v>
      </c>
      <c r="K58" s="35">
        <v>6</v>
      </c>
      <c r="L58" s="35">
        <v>26</v>
      </c>
      <c r="M58" s="36"/>
      <c r="N58" s="35">
        <v>0</v>
      </c>
      <c r="O58" s="39">
        <v>44182</v>
      </c>
    </row>
    <row r="59" spans="1:19" s="3" customFormat="1" ht="12" x14ac:dyDescent="0.2">
      <c r="A59" s="3">
        <v>58</v>
      </c>
      <c r="B59" s="35">
        <v>2018</v>
      </c>
      <c r="C59" s="35">
        <v>2018</v>
      </c>
      <c r="D59" s="36" t="s">
        <v>179</v>
      </c>
      <c r="E59" s="36" t="s">
        <v>180</v>
      </c>
      <c r="F59" s="36" t="s">
        <v>22</v>
      </c>
      <c r="G59" s="36" t="s">
        <v>181</v>
      </c>
      <c r="H59" s="35">
        <v>2019</v>
      </c>
      <c r="I59" s="36" t="s">
        <v>383</v>
      </c>
      <c r="J59" s="36" t="s">
        <v>384</v>
      </c>
      <c r="K59" s="35">
        <v>6</v>
      </c>
      <c r="L59" s="35">
        <v>26</v>
      </c>
      <c r="M59" s="36"/>
      <c r="N59" s="35">
        <v>0</v>
      </c>
      <c r="O59" s="39">
        <v>44182</v>
      </c>
    </row>
    <row r="60" spans="1:19" s="3" customFormat="1" ht="12" x14ac:dyDescent="0.2">
      <c r="A60" s="3">
        <v>1</v>
      </c>
      <c r="B60" s="40">
        <v>2019</v>
      </c>
      <c r="C60" s="40">
        <v>2018</v>
      </c>
      <c r="D60" s="41" t="s">
        <v>27</v>
      </c>
      <c r="E60" s="41" t="s">
        <v>28</v>
      </c>
      <c r="F60" s="41" t="s">
        <v>22</v>
      </c>
      <c r="G60" s="41" t="s">
        <v>29</v>
      </c>
      <c r="H60" s="40">
        <v>2020</v>
      </c>
      <c r="I60" s="41" t="s">
        <v>383</v>
      </c>
      <c r="J60" s="41" t="s">
        <v>384</v>
      </c>
      <c r="K60" s="40">
        <v>6</v>
      </c>
      <c r="L60" s="40">
        <v>30</v>
      </c>
      <c r="M60" s="41"/>
      <c r="N60" s="40">
        <v>0</v>
      </c>
      <c r="O60" s="42">
        <v>44249</v>
      </c>
    </row>
    <row r="61" spans="1:19" s="3" customFormat="1" ht="12" x14ac:dyDescent="0.2">
      <c r="A61" s="3">
        <v>2</v>
      </c>
      <c r="B61" s="40">
        <v>2019</v>
      </c>
      <c r="C61" s="40">
        <v>2019</v>
      </c>
      <c r="D61" s="41" t="s">
        <v>36</v>
      </c>
      <c r="E61" s="41" t="s">
        <v>37</v>
      </c>
      <c r="F61" s="41" t="s">
        <v>22</v>
      </c>
      <c r="G61" s="41" t="s">
        <v>38</v>
      </c>
      <c r="H61" s="40">
        <v>2020</v>
      </c>
      <c r="I61" s="41" t="s">
        <v>383</v>
      </c>
      <c r="J61" s="41" t="s">
        <v>384</v>
      </c>
      <c r="K61" s="40">
        <v>6</v>
      </c>
      <c r="L61" s="40">
        <v>30</v>
      </c>
      <c r="M61" s="41"/>
      <c r="N61" s="40">
        <v>0</v>
      </c>
      <c r="O61" s="42">
        <v>44249</v>
      </c>
    </row>
    <row r="62" spans="1:19" s="3" customFormat="1" ht="14.25" x14ac:dyDescent="0.2">
      <c r="A62" s="3">
        <v>3</v>
      </c>
      <c r="B62" s="40">
        <v>2019</v>
      </c>
      <c r="C62" s="40">
        <v>2018</v>
      </c>
      <c r="D62" s="41" t="s">
        <v>45</v>
      </c>
      <c r="E62" s="41" t="s">
        <v>46</v>
      </c>
      <c r="F62" s="41" t="s">
        <v>16</v>
      </c>
      <c r="G62" s="41" t="s">
        <v>47</v>
      </c>
      <c r="H62" s="40">
        <v>2020</v>
      </c>
      <c r="I62" s="41" t="s">
        <v>383</v>
      </c>
      <c r="J62" s="41" t="s">
        <v>384</v>
      </c>
      <c r="K62" s="40">
        <v>6</v>
      </c>
      <c r="L62" s="40">
        <v>29</v>
      </c>
      <c r="M62" s="41"/>
      <c r="N62" s="40">
        <v>0</v>
      </c>
      <c r="O62" s="42">
        <v>44249</v>
      </c>
      <c r="R62" s="30">
        <v>18</v>
      </c>
      <c r="S62" s="30">
        <f>COUNTIF($L$60:$L$88,18)</f>
        <v>1</v>
      </c>
    </row>
    <row r="63" spans="1:19" s="3" customFormat="1" ht="14.25" x14ac:dyDescent="0.2">
      <c r="A63" s="3">
        <v>4</v>
      </c>
      <c r="B63" s="40">
        <v>2019</v>
      </c>
      <c r="C63" s="40">
        <v>2019</v>
      </c>
      <c r="D63" s="41" t="s">
        <v>84</v>
      </c>
      <c r="E63" s="41" t="s">
        <v>31</v>
      </c>
      <c r="F63" s="41" t="s">
        <v>22</v>
      </c>
      <c r="G63" s="41" t="s">
        <v>85</v>
      </c>
      <c r="H63" s="40">
        <v>2020</v>
      </c>
      <c r="I63" s="41" t="s">
        <v>383</v>
      </c>
      <c r="J63" s="41" t="s">
        <v>384</v>
      </c>
      <c r="K63" s="40">
        <v>6</v>
      </c>
      <c r="L63" s="40">
        <v>30</v>
      </c>
      <c r="M63" s="41"/>
      <c r="N63" s="40">
        <v>0</v>
      </c>
      <c r="O63" s="42">
        <v>44249</v>
      </c>
      <c r="R63" s="30">
        <v>19</v>
      </c>
      <c r="S63" s="30">
        <f>COUNTIF($L$60:$L$88,19)</f>
        <v>0</v>
      </c>
    </row>
    <row r="64" spans="1:19" s="3" customFormat="1" ht="14.25" x14ac:dyDescent="0.2">
      <c r="A64" s="3">
        <v>5</v>
      </c>
      <c r="B64" s="40">
        <v>2019</v>
      </c>
      <c r="C64" s="40">
        <v>2018</v>
      </c>
      <c r="D64" s="41" t="s">
        <v>89</v>
      </c>
      <c r="E64" s="41" t="s">
        <v>90</v>
      </c>
      <c r="F64" s="41" t="s">
        <v>22</v>
      </c>
      <c r="G64" s="41" t="s">
        <v>91</v>
      </c>
      <c r="H64" s="40">
        <v>2020</v>
      </c>
      <c r="I64" s="41" t="s">
        <v>383</v>
      </c>
      <c r="J64" s="41" t="s">
        <v>384</v>
      </c>
      <c r="K64" s="40">
        <v>6</v>
      </c>
      <c r="L64" s="40">
        <v>29</v>
      </c>
      <c r="M64" s="41"/>
      <c r="N64" s="40">
        <v>0</v>
      </c>
      <c r="O64" s="42">
        <v>44249</v>
      </c>
      <c r="R64" s="30">
        <v>20</v>
      </c>
      <c r="S64" s="30">
        <f>COUNTIF($L$60:$L$88,20)</f>
        <v>0</v>
      </c>
    </row>
    <row r="65" spans="1:19" s="3" customFormat="1" ht="14.25" x14ac:dyDescent="0.2">
      <c r="A65" s="3">
        <v>6</v>
      </c>
      <c r="B65" s="40">
        <v>2018</v>
      </c>
      <c r="C65" s="40">
        <v>2017</v>
      </c>
      <c r="D65" s="41" t="s">
        <v>100</v>
      </c>
      <c r="E65" s="41" t="s">
        <v>101</v>
      </c>
      <c r="F65" s="41" t="s">
        <v>22</v>
      </c>
      <c r="G65" s="41" t="s">
        <v>102</v>
      </c>
      <c r="H65" s="40">
        <v>2019</v>
      </c>
      <c r="I65" s="41" t="s">
        <v>383</v>
      </c>
      <c r="J65" s="41" t="s">
        <v>384</v>
      </c>
      <c r="K65" s="40">
        <v>6</v>
      </c>
      <c r="L65" s="40">
        <v>27</v>
      </c>
      <c r="M65" s="41"/>
      <c r="N65" s="40">
        <v>0</v>
      </c>
      <c r="O65" s="42">
        <v>44251</v>
      </c>
      <c r="R65" s="30">
        <v>21</v>
      </c>
      <c r="S65" s="30">
        <f>COUNTIF($L$60:$L$88,21)</f>
        <v>0</v>
      </c>
    </row>
    <row r="66" spans="1:19" s="3" customFormat="1" ht="14.25" x14ac:dyDescent="0.2">
      <c r="A66" s="3">
        <v>7</v>
      </c>
      <c r="B66" s="40">
        <v>2018</v>
      </c>
      <c r="C66" s="40">
        <v>2017</v>
      </c>
      <c r="D66" s="41" t="s">
        <v>130</v>
      </c>
      <c r="E66" s="41" t="s">
        <v>82</v>
      </c>
      <c r="F66" s="41" t="s">
        <v>16</v>
      </c>
      <c r="G66" s="41" t="s">
        <v>131</v>
      </c>
      <c r="H66" s="40">
        <v>2019</v>
      </c>
      <c r="I66" s="41" t="s">
        <v>383</v>
      </c>
      <c r="J66" s="41" t="s">
        <v>384</v>
      </c>
      <c r="K66" s="40">
        <v>6</v>
      </c>
      <c r="L66" s="40">
        <v>27</v>
      </c>
      <c r="M66" s="41"/>
      <c r="N66" s="40">
        <v>0</v>
      </c>
      <c r="O66" s="42">
        <v>44251</v>
      </c>
      <c r="R66" s="30">
        <v>22</v>
      </c>
      <c r="S66" s="30">
        <f>COUNTIF($L$60:$L$88,22)</f>
        <v>0</v>
      </c>
    </row>
    <row r="67" spans="1:19" s="3" customFormat="1" ht="14.25" x14ac:dyDescent="0.2">
      <c r="A67" s="3">
        <v>8</v>
      </c>
      <c r="B67" s="40">
        <v>2018</v>
      </c>
      <c r="C67" s="40">
        <v>2018</v>
      </c>
      <c r="D67" s="41" t="s">
        <v>150</v>
      </c>
      <c r="E67" s="41" t="s">
        <v>151</v>
      </c>
      <c r="F67" s="41" t="s">
        <v>16</v>
      </c>
      <c r="G67" s="41" t="s">
        <v>152</v>
      </c>
      <c r="H67" s="40">
        <v>2019</v>
      </c>
      <c r="I67" s="41" t="s">
        <v>383</v>
      </c>
      <c r="J67" s="41" t="s">
        <v>384</v>
      </c>
      <c r="K67" s="40">
        <v>6</v>
      </c>
      <c r="L67" s="40">
        <v>27</v>
      </c>
      <c r="M67" s="41"/>
      <c r="N67" s="40">
        <v>0</v>
      </c>
      <c r="O67" s="42">
        <v>44251</v>
      </c>
      <c r="R67" s="30">
        <v>23</v>
      </c>
      <c r="S67" s="30">
        <f>COUNTIF($L$60:$L$88,23)</f>
        <v>0</v>
      </c>
    </row>
    <row r="68" spans="1:19" s="3" customFormat="1" ht="14.25" x14ac:dyDescent="0.2">
      <c r="A68" s="3">
        <v>9</v>
      </c>
      <c r="B68" s="40">
        <v>2019</v>
      </c>
      <c r="C68" s="40">
        <v>2019</v>
      </c>
      <c r="D68" s="41" t="s">
        <v>24</v>
      </c>
      <c r="E68" s="41" t="s">
        <v>25</v>
      </c>
      <c r="F68" s="41" t="s">
        <v>22</v>
      </c>
      <c r="G68" s="41" t="s">
        <v>26</v>
      </c>
      <c r="H68" s="40">
        <v>2020</v>
      </c>
      <c r="I68" s="41" t="s">
        <v>383</v>
      </c>
      <c r="J68" s="41" t="s">
        <v>384</v>
      </c>
      <c r="K68" s="40">
        <v>6</v>
      </c>
      <c r="L68" s="40">
        <v>28</v>
      </c>
      <c r="M68" s="41"/>
      <c r="N68" s="40">
        <v>0</v>
      </c>
      <c r="O68" s="42">
        <v>44351</v>
      </c>
      <c r="R68" s="30">
        <v>24</v>
      </c>
      <c r="S68" s="30">
        <f>COUNTIF($L$60:$L$88,24)</f>
        <v>2</v>
      </c>
    </row>
    <row r="69" spans="1:19" s="3" customFormat="1" ht="14.25" x14ac:dyDescent="0.2">
      <c r="A69" s="3">
        <v>10</v>
      </c>
      <c r="B69" s="40">
        <v>2019</v>
      </c>
      <c r="C69" s="40">
        <v>2019</v>
      </c>
      <c r="D69" s="41" t="s">
        <v>30</v>
      </c>
      <c r="E69" s="41" t="s">
        <v>31</v>
      </c>
      <c r="F69" s="41" t="s">
        <v>22</v>
      </c>
      <c r="G69" s="41" t="s">
        <v>32</v>
      </c>
      <c r="H69" s="40">
        <v>2020</v>
      </c>
      <c r="I69" s="41" t="s">
        <v>383</v>
      </c>
      <c r="J69" s="41" t="s">
        <v>384</v>
      </c>
      <c r="K69" s="40">
        <v>6</v>
      </c>
      <c r="L69" s="40">
        <v>29</v>
      </c>
      <c r="M69" s="41"/>
      <c r="N69" s="40">
        <v>0</v>
      </c>
      <c r="O69" s="42">
        <v>44351</v>
      </c>
      <c r="R69" s="30">
        <v>25</v>
      </c>
      <c r="S69" s="30">
        <f>COUNTIF($L$60:$L$88,25)</f>
        <v>1</v>
      </c>
    </row>
    <row r="70" spans="1:19" s="3" customFormat="1" ht="14.25" x14ac:dyDescent="0.2">
      <c r="A70" s="3">
        <v>11</v>
      </c>
      <c r="B70" s="40">
        <v>2019</v>
      </c>
      <c r="C70" s="40">
        <v>2019</v>
      </c>
      <c r="D70" s="41" t="s">
        <v>409</v>
      </c>
      <c r="E70" s="41" t="s">
        <v>410</v>
      </c>
      <c r="F70" s="41" t="s">
        <v>22</v>
      </c>
      <c r="G70" s="41" t="s">
        <v>411</v>
      </c>
      <c r="H70" s="40">
        <v>2020</v>
      </c>
      <c r="I70" s="41" t="s">
        <v>383</v>
      </c>
      <c r="J70" s="41" t="s">
        <v>384</v>
      </c>
      <c r="K70" s="40">
        <v>6</v>
      </c>
      <c r="L70" s="40">
        <v>27</v>
      </c>
      <c r="M70" s="41"/>
      <c r="N70" s="40">
        <v>0</v>
      </c>
      <c r="O70" s="42">
        <v>44351</v>
      </c>
      <c r="R70" s="30">
        <v>26</v>
      </c>
      <c r="S70" s="30">
        <f>COUNTIF($L$60:$L$88,26)</f>
        <v>2</v>
      </c>
    </row>
    <row r="71" spans="1:19" s="3" customFormat="1" ht="14.25" x14ac:dyDescent="0.2">
      <c r="A71" s="3">
        <v>12</v>
      </c>
      <c r="B71" s="40">
        <v>2019</v>
      </c>
      <c r="C71" s="40">
        <v>2019</v>
      </c>
      <c r="D71" s="41" t="s">
        <v>39</v>
      </c>
      <c r="E71" s="41" t="s">
        <v>40</v>
      </c>
      <c r="F71" s="41" t="s">
        <v>22</v>
      </c>
      <c r="G71" s="41" t="s">
        <v>41</v>
      </c>
      <c r="H71" s="40">
        <v>2020</v>
      </c>
      <c r="I71" s="41" t="s">
        <v>383</v>
      </c>
      <c r="J71" s="41" t="s">
        <v>384</v>
      </c>
      <c r="K71" s="40">
        <v>6</v>
      </c>
      <c r="L71" s="40">
        <v>29</v>
      </c>
      <c r="M71" s="41"/>
      <c r="N71" s="40">
        <v>0</v>
      </c>
      <c r="O71" s="42">
        <v>44351</v>
      </c>
      <c r="R71" s="30">
        <v>27</v>
      </c>
      <c r="S71" s="30">
        <f>COUNTIF($L$60:$L$88,27)</f>
        <v>7</v>
      </c>
    </row>
    <row r="72" spans="1:19" s="3" customFormat="1" ht="14.25" x14ac:dyDescent="0.2">
      <c r="A72" s="3">
        <v>13</v>
      </c>
      <c r="B72" s="40">
        <v>2019</v>
      </c>
      <c r="C72" s="40">
        <v>2019</v>
      </c>
      <c r="D72" s="41" t="s">
        <v>42</v>
      </c>
      <c r="E72" s="41" t="s">
        <v>43</v>
      </c>
      <c r="F72" s="41" t="s">
        <v>22</v>
      </c>
      <c r="G72" s="41" t="s">
        <v>44</v>
      </c>
      <c r="H72" s="40">
        <v>2020</v>
      </c>
      <c r="I72" s="41" t="s">
        <v>383</v>
      </c>
      <c r="J72" s="41" t="s">
        <v>384</v>
      </c>
      <c r="K72" s="40">
        <v>6</v>
      </c>
      <c r="L72" s="40">
        <v>24</v>
      </c>
      <c r="M72" s="41"/>
      <c r="N72" s="40">
        <v>0</v>
      </c>
      <c r="O72" s="42">
        <v>44351</v>
      </c>
      <c r="R72" s="30">
        <v>28</v>
      </c>
      <c r="S72" s="30">
        <f>COUNTIF($L$60:$L$88,28)</f>
        <v>7</v>
      </c>
    </row>
    <row r="73" spans="1:19" s="3" customFormat="1" ht="14.25" x14ac:dyDescent="0.2">
      <c r="A73" s="3">
        <v>14</v>
      </c>
      <c r="B73" s="40">
        <v>2019</v>
      </c>
      <c r="C73" s="40">
        <v>2019</v>
      </c>
      <c r="D73" s="41" t="s">
        <v>48</v>
      </c>
      <c r="E73" s="41" t="s">
        <v>49</v>
      </c>
      <c r="F73" s="41" t="s">
        <v>22</v>
      </c>
      <c r="G73" s="41" t="s">
        <v>50</v>
      </c>
      <c r="H73" s="40">
        <v>2020</v>
      </c>
      <c r="I73" s="41" t="s">
        <v>383</v>
      </c>
      <c r="J73" s="41" t="s">
        <v>384</v>
      </c>
      <c r="K73" s="40">
        <v>6</v>
      </c>
      <c r="L73" s="40">
        <v>28</v>
      </c>
      <c r="M73" s="41"/>
      <c r="N73" s="40">
        <v>0</v>
      </c>
      <c r="O73" s="42">
        <v>44351</v>
      </c>
      <c r="R73" s="30">
        <v>29</v>
      </c>
      <c r="S73" s="30">
        <f>COUNTIF($L$60:$L$88,29)</f>
        <v>5</v>
      </c>
    </row>
    <row r="74" spans="1:19" s="3" customFormat="1" ht="14.25" x14ac:dyDescent="0.2">
      <c r="A74" s="3">
        <v>15</v>
      </c>
      <c r="B74" s="40">
        <v>2019</v>
      </c>
      <c r="C74" s="40">
        <v>2019</v>
      </c>
      <c r="D74" s="41" t="s">
        <v>51</v>
      </c>
      <c r="E74" s="41" t="s">
        <v>52</v>
      </c>
      <c r="F74" s="41" t="s">
        <v>22</v>
      </c>
      <c r="G74" s="41" t="s">
        <v>53</v>
      </c>
      <c r="H74" s="40">
        <v>2020</v>
      </c>
      <c r="I74" s="41" t="s">
        <v>383</v>
      </c>
      <c r="J74" s="41" t="s">
        <v>384</v>
      </c>
      <c r="K74" s="40">
        <v>6</v>
      </c>
      <c r="L74" s="40">
        <v>28</v>
      </c>
      <c r="M74" s="41"/>
      <c r="N74" s="40">
        <v>0</v>
      </c>
      <c r="O74" s="42">
        <v>44351</v>
      </c>
      <c r="R74" s="30">
        <v>30</v>
      </c>
      <c r="S74" s="30">
        <f>COUNTIF($L$60:$L$88,30)</f>
        <v>4</v>
      </c>
    </row>
    <row r="75" spans="1:19" s="3" customFormat="1" ht="14.25" x14ac:dyDescent="0.2">
      <c r="A75" s="3">
        <v>16</v>
      </c>
      <c r="B75" s="40">
        <v>2019</v>
      </c>
      <c r="C75" s="40">
        <v>2019</v>
      </c>
      <c r="D75" s="41" t="s">
        <v>54</v>
      </c>
      <c r="E75" s="41" t="s">
        <v>40</v>
      </c>
      <c r="F75" s="41" t="s">
        <v>22</v>
      </c>
      <c r="G75" s="41" t="s">
        <v>55</v>
      </c>
      <c r="H75" s="40">
        <v>2020</v>
      </c>
      <c r="I75" s="41" t="s">
        <v>383</v>
      </c>
      <c r="J75" s="41" t="s">
        <v>384</v>
      </c>
      <c r="K75" s="40">
        <v>6</v>
      </c>
      <c r="L75" s="40">
        <v>28</v>
      </c>
      <c r="M75" s="41"/>
      <c r="N75" s="40">
        <v>0</v>
      </c>
      <c r="O75" s="42">
        <v>44351</v>
      </c>
      <c r="R75" s="30" t="s">
        <v>363</v>
      </c>
      <c r="S75" s="30">
        <f>COUNTIF($L$60:$L$88,31)</f>
        <v>0</v>
      </c>
    </row>
    <row r="76" spans="1:19" s="3" customFormat="1" ht="12" x14ac:dyDescent="0.2">
      <c r="A76" s="3">
        <v>17</v>
      </c>
      <c r="B76" s="40">
        <v>2019</v>
      </c>
      <c r="C76" s="40">
        <v>2019</v>
      </c>
      <c r="D76" s="41" t="s">
        <v>61</v>
      </c>
      <c r="E76" s="41" t="s">
        <v>52</v>
      </c>
      <c r="F76" s="41" t="s">
        <v>22</v>
      </c>
      <c r="G76" s="41" t="s">
        <v>62</v>
      </c>
      <c r="H76" s="40">
        <v>2020</v>
      </c>
      <c r="I76" s="41" t="s">
        <v>383</v>
      </c>
      <c r="J76" s="41" t="s">
        <v>384</v>
      </c>
      <c r="K76" s="40">
        <v>6</v>
      </c>
      <c r="L76" s="40">
        <v>26</v>
      </c>
      <c r="M76" s="41"/>
      <c r="N76" s="40">
        <v>0</v>
      </c>
      <c r="O76" s="42">
        <v>44351</v>
      </c>
    </row>
    <row r="77" spans="1:19" s="3" customFormat="1" ht="12" x14ac:dyDescent="0.2">
      <c r="A77" s="3">
        <v>18</v>
      </c>
      <c r="B77" s="40">
        <v>2019</v>
      </c>
      <c r="C77" s="40">
        <v>2019</v>
      </c>
      <c r="D77" s="41" t="s">
        <v>69</v>
      </c>
      <c r="E77" s="41" t="s">
        <v>70</v>
      </c>
      <c r="F77" s="41" t="s">
        <v>22</v>
      </c>
      <c r="G77" s="41" t="s">
        <v>71</v>
      </c>
      <c r="H77" s="40">
        <v>2020</v>
      </c>
      <c r="I77" s="41" t="s">
        <v>383</v>
      </c>
      <c r="J77" s="41" t="s">
        <v>384</v>
      </c>
      <c r="K77" s="40">
        <v>6</v>
      </c>
      <c r="L77" s="40">
        <v>28</v>
      </c>
      <c r="M77" s="41"/>
      <c r="N77" s="40">
        <v>0</v>
      </c>
      <c r="O77" s="42">
        <v>44351</v>
      </c>
    </row>
    <row r="78" spans="1:19" s="3" customFormat="1" ht="12" x14ac:dyDescent="0.2">
      <c r="A78" s="3">
        <v>19</v>
      </c>
      <c r="B78" s="40">
        <v>2019</v>
      </c>
      <c r="C78" s="40">
        <v>2019</v>
      </c>
      <c r="D78" s="41" t="s">
        <v>59</v>
      </c>
      <c r="E78" s="41" t="s">
        <v>31</v>
      </c>
      <c r="F78" s="41" t="s">
        <v>22</v>
      </c>
      <c r="G78" s="41" t="s">
        <v>60</v>
      </c>
      <c r="H78" s="40">
        <v>2020</v>
      </c>
      <c r="I78" s="41" t="s">
        <v>383</v>
      </c>
      <c r="J78" s="41" t="s">
        <v>384</v>
      </c>
      <c r="K78" s="40">
        <v>6</v>
      </c>
      <c r="L78" s="40">
        <v>25</v>
      </c>
      <c r="M78" s="41"/>
      <c r="N78" s="40">
        <v>0</v>
      </c>
      <c r="O78" s="42">
        <v>44378</v>
      </c>
    </row>
    <row r="79" spans="1:19" s="3" customFormat="1" ht="12" x14ac:dyDescent="0.2">
      <c r="A79" s="3">
        <v>20</v>
      </c>
      <c r="B79" s="40">
        <v>2019</v>
      </c>
      <c r="C79" s="40">
        <v>2018</v>
      </c>
      <c r="D79" s="41" t="s">
        <v>63</v>
      </c>
      <c r="E79" s="41" t="s">
        <v>64</v>
      </c>
      <c r="F79" s="41" t="s">
        <v>16</v>
      </c>
      <c r="G79" s="41" t="s">
        <v>65</v>
      </c>
      <c r="H79" s="40">
        <v>2020</v>
      </c>
      <c r="I79" s="41" t="s">
        <v>383</v>
      </c>
      <c r="J79" s="41" t="s">
        <v>384</v>
      </c>
      <c r="K79" s="40">
        <v>6</v>
      </c>
      <c r="L79" s="40">
        <v>24</v>
      </c>
      <c r="M79" s="41"/>
      <c r="N79" s="40">
        <v>0</v>
      </c>
      <c r="O79" s="42">
        <v>44378</v>
      </c>
    </row>
    <row r="80" spans="1:19" s="3" customFormat="1" ht="12" x14ac:dyDescent="0.2">
      <c r="A80" s="3">
        <v>21</v>
      </c>
      <c r="B80" s="40">
        <v>2019</v>
      </c>
      <c r="C80" s="40">
        <v>2018</v>
      </c>
      <c r="D80" s="41" t="s">
        <v>81</v>
      </c>
      <c r="E80" s="41" t="s">
        <v>82</v>
      </c>
      <c r="F80" s="41" t="s">
        <v>16</v>
      </c>
      <c r="G80" s="41" t="s">
        <v>83</v>
      </c>
      <c r="H80" s="40">
        <v>2020</v>
      </c>
      <c r="I80" s="41" t="s">
        <v>383</v>
      </c>
      <c r="J80" s="41" t="s">
        <v>384</v>
      </c>
      <c r="K80" s="40">
        <v>6</v>
      </c>
      <c r="L80" s="40">
        <v>27</v>
      </c>
      <c r="M80" s="41"/>
      <c r="N80" s="40">
        <v>0</v>
      </c>
      <c r="O80" s="42">
        <v>44378</v>
      </c>
    </row>
    <row r="81" spans="1:19" s="3" customFormat="1" ht="12" x14ac:dyDescent="0.2">
      <c r="A81" s="3">
        <v>22</v>
      </c>
      <c r="B81" s="40">
        <v>2013</v>
      </c>
      <c r="C81" s="40">
        <v>2013</v>
      </c>
      <c r="D81" s="41" t="s">
        <v>263</v>
      </c>
      <c r="E81" s="41" t="s">
        <v>82</v>
      </c>
      <c r="F81" s="41" t="s">
        <v>16</v>
      </c>
      <c r="G81" s="41" t="s">
        <v>264</v>
      </c>
      <c r="H81" s="40">
        <v>2014</v>
      </c>
      <c r="I81" s="41" t="s">
        <v>383</v>
      </c>
      <c r="J81" s="41" t="s">
        <v>384</v>
      </c>
      <c r="K81" s="40">
        <v>6</v>
      </c>
      <c r="L81" s="40">
        <v>18</v>
      </c>
      <c r="M81" s="41"/>
      <c r="N81" s="40">
        <v>0</v>
      </c>
      <c r="O81" s="42">
        <v>44461</v>
      </c>
    </row>
    <row r="82" spans="1:19" s="3" customFormat="1" ht="12" x14ac:dyDescent="0.2">
      <c r="A82" s="3">
        <v>23</v>
      </c>
      <c r="B82" s="40">
        <v>2018</v>
      </c>
      <c r="C82" s="40">
        <v>2018</v>
      </c>
      <c r="D82" s="41" t="s">
        <v>111</v>
      </c>
      <c r="E82" s="41" t="s">
        <v>112</v>
      </c>
      <c r="F82" s="41" t="s">
        <v>16</v>
      </c>
      <c r="G82" s="41" t="s">
        <v>113</v>
      </c>
      <c r="H82" s="40">
        <v>2019</v>
      </c>
      <c r="I82" s="41" t="s">
        <v>383</v>
      </c>
      <c r="J82" s="41" t="s">
        <v>384</v>
      </c>
      <c r="K82" s="40">
        <v>6</v>
      </c>
      <c r="L82" s="40">
        <v>27</v>
      </c>
      <c r="M82" s="41"/>
      <c r="N82" s="40">
        <v>0</v>
      </c>
      <c r="O82" s="42">
        <v>44461</v>
      </c>
    </row>
    <row r="83" spans="1:19" s="3" customFormat="1" ht="12" x14ac:dyDescent="0.2">
      <c r="A83" s="3">
        <v>24</v>
      </c>
      <c r="B83" s="40">
        <v>2019</v>
      </c>
      <c r="C83" s="40">
        <v>2019</v>
      </c>
      <c r="D83" s="41" t="s">
        <v>20</v>
      </c>
      <c r="E83" s="41" t="s">
        <v>21</v>
      </c>
      <c r="F83" s="41" t="s">
        <v>22</v>
      </c>
      <c r="G83" s="41" t="s">
        <v>23</v>
      </c>
      <c r="H83" s="40">
        <v>2020</v>
      </c>
      <c r="I83" s="41" t="s">
        <v>383</v>
      </c>
      <c r="J83" s="41" t="s">
        <v>384</v>
      </c>
      <c r="K83" s="40">
        <v>6</v>
      </c>
      <c r="L83" s="40">
        <v>27</v>
      </c>
      <c r="M83" s="41"/>
      <c r="N83" s="40">
        <v>0</v>
      </c>
      <c r="O83" s="42">
        <v>44461</v>
      </c>
    </row>
    <row r="84" spans="1:19" s="3" customFormat="1" ht="12" x14ac:dyDescent="0.2">
      <c r="A84" s="3">
        <v>25</v>
      </c>
      <c r="B84" s="40">
        <v>2019</v>
      </c>
      <c r="C84" s="40">
        <v>2019</v>
      </c>
      <c r="D84" s="41" t="s">
        <v>33</v>
      </c>
      <c r="E84" s="41" t="s">
        <v>34</v>
      </c>
      <c r="F84" s="41" t="s">
        <v>22</v>
      </c>
      <c r="G84" s="41" t="s">
        <v>35</v>
      </c>
      <c r="H84" s="40">
        <v>2020</v>
      </c>
      <c r="I84" s="41" t="s">
        <v>383</v>
      </c>
      <c r="J84" s="41" t="s">
        <v>384</v>
      </c>
      <c r="K84" s="40">
        <v>6</v>
      </c>
      <c r="L84" s="40">
        <v>26</v>
      </c>
      <c r="M84" s="41"/>
      <c r="N84" s="40">
        <v>0</v>
      </c>
      <c r="O84" s="42">
        <v>44461</v>
      </c>
    </row>
    <row r="85" spans="1:19" s="3" customFormat="1" ht="12" x14ac:dyDescent="0.2">
      <c r="A85" s="3">
        <v>26</v>
      </c>
      <c r="B85" s="40">
        <v>2019</v>
      </c>
      <c r="C85" s="40">
        <v>2019</v>
      </c>
      <c r="D85" s="41" t="s">
        <v>72</v>
      </c>
      <c r="E85" s="41" t="s">
        <v>73</v>
      </c>
      <c r="F85" s="41" t="s">
        <v>22</v>
      </c>
      <c r="G85" s="41" t="s">
        <v>74</v>
      </c>
      <c r="H85" s="40">
        <v>2020</v>
      </c>
      <c r="I85" s="41" t="s">
        <v>383</v>
      </c>
      <c r="J85" s="41" t="s">
        <v>384</v>
      </c>
      <c r="K85" s="40">
        <v>6</v>
      </c>
      <c r="L85" s="40">
        <v>30</v>
      </c>
      <c r="M85" s="41"/>
      <c r="N85" s="40">
        <v>0</v>
      </c>
      <c r="O85" s="42">
        <v>44461</v>
      </c>
    </row>
    <row r="86" spans="1:19" s="3" customFormat="1" ht="12" x14ac:dyDescent="0.2">
      <c r="A86" s="3">
        <v>27</v>
      </c>
      <c r="B86" s="40">
        <v>2019</v>
      </c>
      <c r="C86" s="40">
        <v>2019</v>
      </c>
      <c r="D86" s="41" t="s">
        <v>75</v>
      </c>
      <c r="E86" s="41" t="s">
        <v>76</v>
      </c>
      <c r="F86" s="41" t="s">
        <v>22</v>
      </c>
      <c r="G86" s="41" t="s">
        <v>77</v>
      </c>
      <c r="H86" s="40">
        <v>2020</v>
      </c>
      <c r="I86" s="41" t="s">
        <v>383</v>
      </c>
      <c r="J86" s="41" t="s">
        <v>384</v>
      </c>
      <c r="K86" s="40">
        <v>6</v>
      </c>
      <c r="L86" s="40">
        <v>28</v>
      </c>
      <c r="M86" s="41"/>
      <c r="N86" s="40">
        <v>0</v>
      </c>
      <c r="O86" s="42">
        <v>44461</v>
      </c>
    </row>
    <row r="87" spans="1:19" s="3" customFormat="1" ht="12" x14ac:dyDescent="0.2">
      <c r="A87" s="3">
        <v>28</v>
      </c>
      <c r="B87" s="40">
        <v>2019</v>
      </c>
      <c r="C87" s="40">
        <v>2019</v>
      </c>
      <c r="D87" s="41" t="s">
        <v>86</v>
      </c>
      <c r="E87" s="41" t="s">
        <v>87</v>
      </c>
      <c r="F87" s="41" t="s">
        <v>22</v>
      </c>
      <c r="G87" s="41" t="s">
        <v>88</v>
      </c>
      <c r="H87" s="40">
        <v>2020</v>
      </c>
      <c r="I87" s="41" t="s">
        <v>383</v>
      </c>
      <c r="J87" s="41" t="s">
        <v>384</v>
      </c>
      <c r="K87" s="40">
        <v>6</v>
      </c>
      <c r="L87" s="40">
        <v>28</v>
      </c>
      <c r="M87" s="41"/>
      <c r="N87" s="40">
        <v>0</v>
      </c>
      <c r="O87" s="42">
        <v>44461</v>
      </c>
    </row>
    <row r="88" spans="1:19" s="3" customFormat="1" ht="12" x14ac:dyDescent="0.2">
      <c r="A88" s="3">
        <v>29</v>
      </c>
      <c r="B88" s="40">
        <v>2019</v>
      </c>
      <c r="C88" s="40">
        <v>2019</v>
      </c>
      <c r="D88" s="41" t="s">
        <v>78</v>
      </c>
      <c r="E88" s="41" t="s">
        <v>79</v>
      </c>
      <c r="F88" s="41" t="s">
        <v>22</v>
      </c>
      <c r="G88" s="41" t="s">
        <v>80</v>
      </c>
      <c r="H88" s="40">
        <v>2020</v>
      </c>
      <c r="I88" s="41" t="s">
        <v>383</v>
      </c>
      <c r="J88" s="41" t="s">
        <v>384</v>
      </c>
      <c r="K88" s="40">
        <v>6</v>
      </c>
      <c r="L88" s="40">
        <v>29</v>
      </c>
      <c r="M88" s="41"/>
      <c r="N88" s="40">
        <v>0</v>
      </c>
      <c r="O88" s="42">
        <v>44546</v>
      </c>
    </row>
    <row r="89" spans="1:19" s="3" customFormat="1" ht="12" x14ac:dyDescent="0.2">
      <c r="A89" s="3">
        <v>1</v>
      </c>
      <c r="B89" s="43">
        <v>2018</v>
      </c>
      <c r="C89" s="43">
        <v>2016</v>
      </c>
      <c r="D89" s="44" t="s">
        <v>141</v>
      </c>
      <c r="E89" s="44" t="s">
        <v>142</v>
      </c>
      <c r="F89" s="44" t="s">
        <v>22</v>
      </c>
      <c r="G89" s="44" t="s">
        <v>143</v>
      </c>
      <c r="H89" s="43">
        <v>2019</v>
      </c>
      <c r="I89" s="44" t="s">
        <v>383</v>
      </c>
      <c r="J89" s="44" t="s">
        <v>384</v>
      </c>
      <c r="K89" s="43">
        <v>6</v>
      </c>
      <c r="L89" s="43">
        <v>28</v>
      </c>
      <c r="M89" s="44"/>
      <c r="N89" s="43">
        <v>0</v>
      </c>
      <c r="O89" s="45">
        <v>44602</v>
      </c>
    </row>
    <row r="90" spans="1:19" s="3" customFormat="1" ht="12" x14ac:dyDescent="0.2">
      <c r="A90" s="3">
        <v>2</v>
      </c>
      <c r="B90" s="43">
        <v>2019</v>
      </c>
      <c r="C90" s="43">
        <v>2018</v>
      </c>
      <c r="D90" s="44" t="s">
        <v>66</v>
      </c>
      <c r="E90" s="44" t="s">
        <v>67</v>
      </c>
      <c r="F90" s="44" t="s">
        <v>16</v>
      </c>
      <c r="G90" s="44" t="s">
        <v>68</v>
      </c>
      <c r="H90" s="43">
        <v>2020</v>
      </c>
      <c r="I90" s="44" t="s">
        <v>383</v>
      </c>
      <c r="J90" s="44" t="s">
        <v>384</v>
      </c>
      <c r="K90" s="43">
        <v>6</v>
      </c>
      <c r="L90" s="43">
        <v>25</v>
      </c>
      <c r="M90" s="44"/>
      <c r="N90" s="43">
        <v>0</v>
      </c>
      <c r="O90" s="45">
        <v>44602</v>
      </c>
    </row>
    <row r="91" spans="1:19" s="3" customFormat="1" ht="14.25" x14ac:dyDescent="0.2">
      <c r="A91" s="3">
        <v>3</v>
      </c>
      <c r="B91" s="43">
        <v>2020</v>
      </c>
      <c r="C91" s="43">
        <v>2020</v>
      </c>
      <c r="D91" s="44" t="s">
        <v>271</v>
      </c>
      <c r="E91" s="44" t="s">
        <v>272</v>
      </c>
      <c r="F91" s="44" t="s">
        <v>22</v>
      </c>
      <c r="G91" s="44" t="s">
        <v>273</v>
      </c>
      <c r="H91" s="43">
        <v>2021</v>
      </c>
      <c r="I91" s="44" t="s">
        <v>383</v>
      </c>
      <c r="J91" s="44" t="s">
        <v>384</v>
      </c>
      <c r="K91" s="43">
        <v>6</v>
      </c>
      <c r="L91" s="43">
        <v>30</v>
      </c>
      <c r="M91" s="44"/>
      <c r="N91" s="43">
        <v>0</v>
      </c>
      <c r="O91" s="45">
        <v>44615</v>
      </c>
      <c r="R91" s="30">
        <v>18</v>
      </c>
      <c r="S91" s="30">
        <f>COUNTIF($L$89:$L$131,18)</f>
        <v>0</v>
      </c>
    </row>
    <row r="92" spans="1:19" s="3" customFormat="1" ht="14.25" x14ac:dyDescent="0.2">
      <c r="A92" s="3">
        <v>4</v>
      </c>
      <c r="B92" s="43">
        <v>2020</v>
      </c>
      <c r="C92" s="43">
        <v>2020</v>
      </c>
      <c r="D92" s="44" t="s">
        <v>274</v>
      </c>
      <c r="E92" s="44" t="s">
        <v>25</v>
      </c>
      <c r="F92" s="44" t="s">
        <v>22</v>
      </c>
      <c r="G92" s="44" t="s">
        <v>275</v>
      </c>
      <c r="H92" s="43">
        <v>2021</v>
      </c>
      <c r="I92" s="44" t="s">
        <v>383</v>
      </c>
      <c r="J92" s="44" t="s">
        <v>384</v>
      </c>
      <c r="K92" s="43">
        <v>6</v>
      </c>
      <c r="L92" s="43">
        <v>28</v>
      </c>
      <c r="M92" s="44"/>
      <c r="N92" s="43">
        <v>0</v>
      </c>
      <c r="O92" s="45">
        <v>44615</v>
      </c>
      <c r="R92" s="30">
        <v>19</v>
      </c>
      <c r="S92" s="30">
        <f>COUNTIF($L$89:$L$131,19)</f>
        <v>0</v>
      </c>
    </row>
    <row r="93" spans="1:19" s="3" customFormat="1" ht="14.25" x14ac:dyDescent="0.2">
      <c r="A93" s="3">
        <v>5</v>
      </c>
      <c r="B93" s="43">
        <v>2020</v>
      </c>
      <c r="C93" s="43">
        <v>2020</v>
      </c>
      <c r="D93" s="44" t="s">
        <v>279</v>
      </c>
      <c r="E93" s="44" t="s">
        <v>37</v>
      </c>
      <c r="F93" s="44" t="s">
        <v>22</v>
      </c>
      <c r="G93" s="44" t="s">
        <v>280</v>
      </c>
      <c r="H93" s="43">
        <v>2021</v>
      </c>
      <c r="I93" s="44" t="s">
        <v>383</v>
      </c>
      <c r="J93" s="44" t="s">
        <v>384</v>
      </c>
      <c r="K93" s="43">
        <v>6</v>
      </c>
      <c r="L93" s="43">
        <v>29</v>
      </c>
      <c r="M93" s="44"/>
      <c r="N93" s="43">
        <v>0</v>
      </c>
      <c r="O93" s="45">
        <v>44615</v>
      </c>
      <c r="R93" s="30">
        <v>20</v>
      </c>
      <c r="S93" s="30">
        <f>COUNTIF($L$89:$L$131,20)</f>
        <v>0</v>
      </c>
    </row>
    <row r="94" spans="1:19" s="3" customFormat="1" ht="14.25" x14ac:dyDescent="0.2">
      <c r="A94" s="3">
        <v>6</v>
      </c>
      <c r="B94" s="43">
        <v>2020</v>
      </c>
      <c r="C94" s="43">
        <v>2019</v>
      </c>
      <c r="D94" s="44" t="s">
        <v>281</v>
      </c>
      <c r="E94" s="44" t="s">
        <v>25</v>
      </c>
      <c r="F94" s="44" t="s">
        <v>22</v>
      </c>
      <c r="G94" s="44" t="s">
        <v>282</v>
      </c>
      <c r="H94" s="43">
        <v>2021</v>
      </c>
      <c r="I94" s="44" t="s">
        <v>383</v>
      </c>
      <c r="J94" s="44" t="s">
        <v>384</v>
      </c>
      <c r="K94" s="43">
        <v>6</v>
      </c>
      <c r="L94" s="43">
        <v>30</v>
      </c>
      <c r="M94" s="44"/>
      <c r="N94" s="43">
        <v>0</v>
      </c>
      <c r="O94" s="45">
        <v>44615</v>
      </c>
      <c r="R94" s="30">
        <v>21</v>
      </c>
      <c r="S94" s="30">
        <f>COUNTIF($L$89:$L$131,21)</f>
        <v>0</v>
      </c>
    </row>
    <row r="95" spans="1:19" s="3" customFormat="1" ht="14.25" x14ac:dyDescent="0.2">
      <c r="A95" s="3">
        <v>7</v>
      </c>
      <c r="B95" s="43">
        <v>2020</v>
      </c>
      <c r="C95" s="43">
        <v>2020</v>
      </c>
      <c r="D95" s="44" t="s">
        <v>286</v>
      </c>
      <c r="E95" s="44" t="s">
        <v>25</v>
      </c>
      <c r="F95" s="44" t="s">
        <v>22</v>
      </c>
      <c r="G95" s="44" t="s">
        <v>287</v>
      </c>
      <c r="H95" s="43">
        <v>2021</v>
      </c>
      <c r="I95" s="44" t="s">
        <v>383</v>
      </c>
      <c r="J95" s="44" t="s">
        <v>384</v>
      </c>
      <c r="K95" s="43">
        <v>6</v>
      </c>
      <c r="L95" s="43">
        <v>31</v>
      </c>
      <c r="M95" s="44"/>
      <c r="N95" s="43">
        <v>1</v>
      </c>
      <c r="O95" s="45">
        <v>44615</v>
      </c>
      <c r="R95" s="30">
        <v>22</v>
      </c>
      <c r="S95" s="30">
        <f>COUNTIF($L$89:$L$131,22)</f>
        <v>1</v>
      </c>
    </row>
    <row r="96" spans="1:19" s="3" customFormat="1" ht="14.25" x14ac:dyDescent="0.2">
      <c r="A96" s="3">
        <v>8</v>
      </c>
      <c r="B96" s="43">
        <v>2020</v>
      </c>
      <c r="C96" s="43">
        <v>2019</v>
      </c>
      <c r="D96" s="44" t="s">
        <v>312</v>
      </c>
      <c r="E96" s="44" t="s">
        <v>313</v>
      </c>
      <c r="F96" s="44" t="s">
        <v>22</v>
      </c>
      <c r="G96" s="44" t="s">
        <v>314</v>
      </c>
      <c r="H96" s="43">
        <v>2021</v>
      </c>
      <c r="I96" s="44" t="s">
        <v>383</v>
      </c>
      <c r="J96" s="44" t="s">
        <v>384</v>
      </c>
      <c r="K96" s="43">
        <v>6</v>
      </c>
      <c r="L96" s="43">
        <v>29</v>
      </c>
      <c r="M96" s="44"/>
      <c r="N96" s="43">
        <v>0</v>
      </c>
      <c r="O96" s="45">
        <v>44615</v>
      </c>
      <c r="R96" s="30">
        <v>23</v>
      </c>
      <c r="S96" s="30">
        <f>COUNTIF($L$89:$L$131,23)</f>
        <v>1</v>
      </c>
    </row>
    <row r="97" spans="1:19" s="3" customFormat="1" ht="14.25" x14ac:dyDescent="0.2">
      <c r="A97" s="3">
        <v>9</v>
      </c>
      <c r="B97" s="43">
        <v>2020</v>
      </c>
      <c r="C97" s="43">
        <v>2020</v>
      </c>
      <c r="D97" s="44" t="s">
        <v>320</v>
      </c>
      <c r="E97" s="44" t="s">
        <v>106</v>
      </c>
      <c r="F97" s="44" t="s">
        <v>16</v>
      </c>
      <c r="G97" s="44" t="s">
        <v>321</v>
      </c>
      <c r="H97" s="43">
        <v>2021</v>
      </c>
      <c r="I97" s="44" t="s">
        <v>383</v>
      </c>
      <c r="J97" s="44" t="s">
        <v>384</v>
      </c>
      <c r="K97" s="43">
        <v>6</v>
      </c>
      <c r="L97" s="43">
        <v>24</v>
      </c>
      <c r="M97" s="44"/>
      <c r="N97" s="43">
        <v>0</v>
      </c>
      <c r="O97" s="45">
        <v>44615</v>
      </c>
      <c r="R97" s="30">
        <v>24</v>
      </c>
      <c r="S97" s="30">
        <f>COUNTIF($L$89:$L$131,24)</f>
        <v>4</v>
      </c>
    </row>
    <row r="98" spans="1:19" s="3" customFormat="1" ht="14.25" x14ac:dyDescent="0.2">
      <c r="A98" s="3">
        <v>10</v>
      </c>
      <c r="B98" s="43">
        <v>2020</v>
      </c>
      <c r="C98" s="43">
        <v>2020</v>
      </c>
      <c r="D98" s="44" t="s">
        <v>327</v>
      </c>
      <c r="E98" s="44" t="s">
        <v>82</v>
      </c>
      <c r="F98" s="44" t="s">
        <v>16</v>
      </c>
      <c r="G98" s="44" t="s">
        <v>328</v>
      </c>
      <c r="H98" s="43">
        <v>2021</v>
      </c>
      <c r="I98" s="44" t="s">
        <v>383</v>
      </c>
      <c r="J98" s="44" t="s">
        <v>384</v>
      </c>
      <c r="K98" s="43">
        <v>6</v>
      </c>
      <c r="L98" s="43">
        <v>29</v>
      </c>
      <c r="M98" s="44"/>
      <c r="N98" s="43">
        <v>0</v>
      </c>
      <c r="O98" s="45">
        <v>44615</v>
      </c>
      <c r="R98" s="30">
        <v>25</v>
      </c>
      <c r="S98" s="30">
        <f>COUNTIF($L$89:$L$131,25)</f>
        <v>7</v>
      </c>
    </row>
    <row r="99" spans="1:19" s="3" customFormat="1" ht="14.25" x14ac:dyDescent="0.2">
      <c r="A99" s="3">
        <v>11</v>
      </c>
      <c r="B99" s="43">
        <v>2020</v>
      </c>
      <c r="C99" s="43">
        <v>2020</v>
      </c>
      <c r="D99" s="44" t="s">
        <v>333</v>
      </c>
      <c r="E99" s="44" t="s">
        <v>272</v>
      </c>
      <c r="F99" s="44" t="s">
        <v>22</v>
      </c>
      <c r="G99" s="44" t="s">
        <v>334</v>
      </c>
      <c r="H99" s="43">
        <v>2021</v>
      </c>
      <c r="I99" s="44" t="s">
        <v>383</v>
      </c>
      <c r="J99" s="44" t="s">
        <v>384</v>
      </c>
      <c r="K99" s="43">
        <v>6</v>
      </c>
      <c r="L99" s="43">
        <v>29</v>
      </c>
      <c r="M99" s="44"/>
      <c r="N99" s="43">
        <v>0</v>
      </c>
      <c r="O99" s="45">
        <v>44615</v>
      </c>
      <c r="R99" s="30">
        <v>26</v>
      </c>
      <c r="S99" s="30">
        <f>COUNTIF($L$89:$L$131,26)</f>
        <v>5</v>
      </c>
    </row>
    <row r="100" spans="1:19" s="3" customFormat="1" ht="14.25" x14ac:dyDescent="0.2">
      <c r="A100" s="3">
        <v>12</v>
      </c>
      <c r="B100" s="43">
        <v>2020</v>
      </c>
      <c r="C100" s="43">
        <v>2020</v>
      </c>
      <c r="D100" s="44" t="s">
        <v>342</v>
      </c>
      <c r="E100" s="44" t="s">
        <v>343</v>
      </c>
      <c r="F100" s="44" t="s">
        <v>22</v>
      </c>
      <c r="G100" s="44" t="s">
        <v>344</v>
      </c>
      <c r="H100" s="43">
        <v>2021</v>
      </c>
      <c r="I100" s="44" t="s">
        <v>383</v>
      </c>
      <c r="J100" s="44" t="s">
        <v>384</v>
      </c>
      <c r="K100" s="43">
        <v>6</v>
      </c>
      <c r="L100" s="43">
        <v>30</v>
      </c>
      <c r="M100" s="44"/>
      <c r="N100" s="43">
        <v>0</v>
      </c>
      <c r="O100" s="45">
        <v>44615</v>
      </c>
      <c r="R100" s="30">
        <v>27</v>
      </c>
      <c r="S100" s="30">
        <f>COUNTIF($L$89:$L$131,27)</f>
        <v>8</v>
      </c>
    </row>
    <row r="101" spans="1:19" s="3" customFormat="1" ht="14.25" x14ac:dyDescent="0.2">
      <c r="A101" s="3">
        <v>13</v>
      </c>
      <c r="B101" s="43">
        <v>2020</v>
      </c>
      <c r="C101" s="43">
        <v>2020</v>
      </c>
      <c r="D101" s="44" t="s">
        <v>268</v>
      </c>
      <c r="E101" s="44" t="s">
        <v>269</v>
      </c>
      <c r="F101" s="44" t="s">
        <v>16</v>
      </c>
      <c r="G101" s="44" t="s">
        <v>270</v>
      </c>
      <c r="H101" s="43">
        <v>2021</v>
      </c>
      <c r="I101" s="44" t="s">
        <v>383</v>
      </c>
      <c r="J101" s="44" t="s">
        <v>384</v>
      </c>
      <c r="K101" s="43">
        <v>6</v>
      </c>
      <c r="L101" s="43">
        <v>28</v>
      </c>
      <c r="M101" s="44"/>
      <c r="N101" s="43">
        <v>0</v>
      </c>
      <c r="O101" s="45">
        <v>44720</v>
      </c>
      <c r="R101" s="30">
        <v>28</v>
      </c>
      <c r="S101" s="30">
        <f>COUNTIF($L$89:$L$131,28)</f>
        <v>6</v>
      </c>
    </row>
    <row r="102" spans="1:19" s="3" customFormat="1" ht="14.25" x14ac:dyDescent="0.2">
      <c r="A102" s="3">
        <v>14</v>
      </c>
      <c r="B102" s="43">
        <v>2020</v>
      </c>
      <c r="C102" s="43">
        <v>2018</v>
      </c>
      <c r="D102" s="44" t="s">
        <v>276</v>
      </c>
      <c r="E102" s="44" t="s">
        <v>277</v>
      </c>
      <c r="F102" s="44" t="s">
        <v>22</v>
      </c>
      <c r="G102" s="44" t="s">
        <v>278</v>
      </c>
      <c r="H102" s="43">
        <v>2021</v>
      </c>
      <c r="I102" s="44" t="s">
        <v>383</v>
      </c>
      <c r="J102" s="44" t="s">
        <v>384</v>
      </c>
      <c r="K102" s="43">
        <v>6</v>
      </c>
      <c r="L102" s="43">
        <v>27</v>
      </c>
      <c r="M102" s="44"/>
      <c r="N102" s="43">
        <v>0</v>
      </c>
      <c r="O102" s="45">
        <v>44720</v>
      </c>
      <c r="R102" s="30">
        <v>29</v>
      </c>
      <c r="S102" s="30">
        <f>COUNTIF($L$89:$L$131,29)</f>
        <v>6</v>
      </c>
    </row>
    <row r="103" spans="1:19" s="3" customFormat="1" ht="14.25" x14ac:dyDescent="0.2">
      <c r="A103" s="3">
        <v>15</v>
      </c>
      <c r="B103" s="43">
        <v>2020</v>
      </c>
      <c r="C103" s="43">
        <v>2020</v>
      </c>
      <c r="D103" s="44" t="s">
        <v>27</v>
      </c>
      <c r="E103" s="44" t="s">
        <v>277</v>
      </c>
      <c r="F103" s="44" t="s">
        <v>22</v>
      </c>
      <c r="G103" s="44" t="s">
        <v>283</v>
      </c>
      <c r="H103" s="43">
        <v>2021</v>
      </c>
      <c r="I103" s="44" t="s">
        <v>383</v>
      </c>
      <c r="J103" s="44" t="s">
        <v>384</v>
      </c>
      <c r="K103" s="43">
        <v>6</v>
      </c>
      <c r="L103" s="43">
        <v>26</v>
      </c>
      <c r="M103" s="44"/>
      <c r="N103" s="43">
        <v>0</v>
      </c>
      <c r="O103" s="45">
        <v>44720</v>
      </c>
      <c r="R103" s="30">
        <v>30</v>
      </c>
      <c r="S103" s="30">
        <f>COUNTIF($L$89:$L$131,30)</f>
        <v>3</v>
      </c>
    </row>
    <row r="104" spans="1:19" s="3" customFormat="1" ht="14.25" x14ac:dyDescent="0.2">
      <c r="A104" s="3">
        <v>16</v>
      </c>
      <c r="B104" s="43">
        <v>2020</v>
      </c>
      <c r="C104" s="43">
        <v>2020</v>
      </c>
      <c r="D104" s="44" t="s">
        <v>291</v>
      </c>
      <c r="E104" s="44" t="s">
        <v>292</v>
      </c>
      <c r="F104" s="44" t="s">
        <v>22</v>
      </c>
      <c r="G104" s="44" t="s">
        <v>293</v>
      </c>
      <c r="H104" s="43">
        <v>2021</v>
      </c>
      <c r="I104" s="44" t="s">
        <v>383</v>
      </c>
      <c r="J104" s="44" t="s">
        <v>384</v>
      </c>
      <c r="K104" s="43">
        <v>6</v>
      </c>
      <c r="L104" s="43">
        <v>28</v>
      </c>
      <c r="M104" s="44"/>
      <c r="N104" s="43">
        <v>0</v>
      </c>
      <c r="O104" s="45">
        <v>44720</v>
      </c>
      <c r="R104" s="30" t="s">
        <v>363</v>
      </c>
      <c r="S104" s="30">
        <f>COUNTIF($L$89:$L$131,31)</f>
        <v>2</v>
      </c>
    </row>
    <row r="105" spans="1:19" s="3" customFormat="1" ht="12" x14ac:dyDescent="0.2">
      <c r="A105" s="3">
        <v>17</v>
      </c>
      <c r="B105" s="43">
        <v>2020</v>
      </c>
      <c r="C105" s="43">
        <v>2020</v>
      </c>
      <c r="D105" s="44" t="s">
        <v>303</v>
      </c>
      <c r="E105" s="44" t="s">
        <v>304</v>
      </c>
      <c r="F105" s="44" t="s">
        <v>22</v>
      </c>
      <c r="G105" s="44" t="s">
        <v>305</v>
      </c>
      <c r="H105" s="43">
        <v>2021</v>
      </c>
      <c r="I105" s="44" t="s">
        <v>383</v>
      </c>
      <c r="J105" s="44" t="s">
        <v>384</v>
      </c>
      <c r="K105" s="43">
        <v>6</v>
      </c>
      <c r="L105" s="43">
        <v>24</v>
      </c>
      <c r="M105" s="44"/>
      <c r="N105" s="43">
        <v>0</v>
      </c>
      <c r="O105" s="45">
        <v>44720</v>
      </c>
    </row>
    <row r="106" spans="1:19" s="3" customFormat="1" ht="12" x14ac:dyDescent="0.2">
      <c r="A106" s="3">
        <v>18</v>
      </c>
      <c r="B106" s="43">
        <v>2020</v>
      </c>
      <c r="C106" s="43">
        <v>2020</v>
      </c>
      <c r="D106" s="44" t="s">
        <v>306</v>
      </c>
      <c r="E106" s="44" t="s">
        <v>307</v>
      </c>
      <c r="F106" s="44" t="s">
        <v>22</v>
      </c>
      <c r="G106" s="44" t="s">
        <v>308</v>
      </c>
      <c r="H106" s="43">
        <v>2021</v>
      </c>
      <c r="I106" s="44" t="s">
        <v>383</v>
      </c>
      <c r="J106" s="44" t="s">
        <v>384</v>
      </c>
      <c r="K106" s="43">
        <v>6</v>
      </c>
      <c r="L106" s="43">
        <v>24</v>
      </c>
      <c r="M106" s="44"/>
      <c r="N106" s="43">
        <v>0</v>
      </c>
      <c r="O106" s="45">
        <v>44720</v>
      </c>
    </row>
    <row r="107" spans="1:19" s="3" customFormat="1" ht="12" x14ac:dyDescent="0.2">
      <c r="A107" s="3">
        <v>19</v>
      </c>
      <c r="B107" s="43">
        <v>2020</v>
      </c>
      <c r="C107" s="43">
        <v>2019</v>
      </c>
      <c r="D107" s="44" t="s">
        <v>309</v>
      </c>
      <c r="E107" s="44" t="s">
        <v>310</v>
      </c>
      <c r="F107" s="44" t="s">
        <v>22</v>
      </c>
      <c r="G107" s="44" t="s">
        <v>311</v>
      </c>
      <c r="H107" s="43">
        <v>2021</v>
      </c>
      <c r="I107" s="44" t="s">
        <v>383</v>
      </c>
      <c r="J107" s="44" t="s">
        <v>384</v>
      </c>
      <c r="K107" s="43">
        <v>6</v>
      </c>
      <c r="L107" s="43">
        <v>23</v>
      </c>
      <c r="M107" s="44"/>
      <c r="N107" s="43">
        <v>0</v>
      </c>
      <c r="O107" s="45">
        <v>44720</v>
      </c>
    </row>
    <row r="108" spans="1:19" s="3" customFormat="1" ht="12" x14ac:dyDescent="0.2">
      <c r="A108" s="3">
        <v>20</v>
      </c>
      <c r="B108" s="43">
        <v>2020</v>
      </c>
      <c r="C108" s="43">
        <v>2020</v>
      </c>
      <c r="D108" s="44" t="s">
        <v>315</v>
      </c>
      <c r="E108" s="44" t="s">
        <v>316</v>
      </c>
      <c r="F108" s="44" t="s">
        <v>22</v>
      </c>
      <c r="G108" s="44" t="s">
        <v>317</v>
      </c>
      <c r="H108" s="43">
        <v>2021</v>
      </c>
      <c r="I108" s="44" t="s">
        <v>383</v>
      </c>
      <c r="J108" s="44" t="s">
        <v>384</v>
      </c>
      <c r="K108" s="43">
        <v>6</v>
      </c>
      <c r="L108" s="43">
        <v>27</v>
      </c>
      <c r="M108" s="44"/>
      <c r="N108" s="43">
        <v>0</v>
      </c>
      <c r="O108" s="45">
        <v>44720</v>
      </c>
    </row>
    <row r="109" spans="1:19" s="3" customFormat="1" ht="12" x14ac:dyDescent="0.2">
      <c r="A109" s="3">
        <v>21</v>
      </c>
      <c r="B109" s="43">
        <v>2020</v>
      </c>
      <c r="C109" s="43">
        <v>2020</v>
      </c>
      <c r="D109" s="44" t="s">
        <v>318</v>
      </c>
      <c r="E109" s="44" t="s">
        <v>295</v>
      </c>
      <c r="F109" s="44" t="s">
        <v>22</v>
      </c>
      <c r="G109" s="44" t="s">
        <v>319</v>
      </c>
      <c r="H109" s="43">
        <v>2021</v>
      </c>
      <c r="I109" s="44" t="s">
        <v>383</v>
      </c>
      <c r="J109" s="44" t="s">
        <v>384</v>
      </c>
      <c r="K109" s="43">
        <v>6</v>
      </c>
      <c r="L109" s="43">
        <v>27</v>
      </c>
      <c r="M109" s="44"/>
      <c r="N109" s="43">
        <v>0</v>
      </c>
      <c r="O109" s="45">
        <v>44720</v>
      </c>
    </row>
    <row r="110" spans="1:19" s="3" customFormat="1" ht="12" x14ac:dyDescent="0.2">
      <c r="A110" s="3">
        <v>22</v>
      </c>
      <c r="B110" s="43">
        <v>2020</v>
      </c>
      <c r="C110" s="43">
        <v>2020</v>
      </c>
      <c r="D110" s="44" t="s">
        <v>337</v>
      </c>
      <c r="E110" s="44" t="s">
        <v>338</v>
      </c>
      <c r="F110" s="44" t="s">
        <v>22</v>
      </c>
      <c r="G110" s="44" t="s">
        <v>339</v>
      </c>
      <c r="H110" s="43">
        <v>2021</v>
      </c>
      <c r="I110" s="44" t="s">
        <v>383</v>
      </c>
      <c r="J110" s="44" t="s">
        <v>384</v>
      </c>
      <c r="K110" s="43">
        <v>6</v>
      </c>
      <c r="L110" s="43">
        <v>28</v>
      </c>
      <c r="M110" s="44"/>
      <c r="N110" s="43">
        <v>0</v>
      </c>
      <c r="O110" s="45">
        <v>44720</v>
      </c>
    </row>
    <row r="111" spans="1:19" s="3" customFormat="1" ht="12" x14ac:dyDescent="0.2">
      <c r="A111" s="3">
        <v>23</v>
      </c>
      <c r="B111" s="43">
        <v>2020</v>
      </c>
      <c r="C111" s="43">
        <v>2020</v>
      </c>
      <c r="D111" s="44" t="s">
        <v>348</v>
      </c>
      <c r="E111" s="44" t="s">
        <v>349</v>
      </c>
      <c r="F111" s="44" t="s">
        <v>16</v>
      </c>
      <c r="G111" s="44" t="s">
        <v>350</v>
      </c>
      <c r="H111" s="43">
        <v>2021</v>
      </c>
      <c r="I111" s="44" t="s">
        <v>383</v>
      </c>
      <c r="J111" s="44" t="s">
        <v>384</v>
      </c>
      <c r="K111" s="43">
        <v>6</v>
      </c>
      <c r="L111" s="43">
        <v>24</v>
      </c>
      <c r="M111" s="44"/>
      <c r="N111" s="43">
        <v>0</v>
      </c>
      <c r="O111" s="45">
        <v>44720</v>
      </c>
    </row>
    <row r="112" spans="1:19" s="3" customFormat="1" ht="12" x14ac:dyDescent="0.2">
      <c r="A112" s="3">
        <v>24</v>
      </c>
      <c r="B112" s="43">
        <v>2020</v>
      </c>
      <c r="C112" s="43">
        <v>2018</v>
      </c>
      <c r="D112" s="44" t="s">
        <v>351</v>
      </c>
      <c r="E112" s="44" t="s">
        <v>136</v>
      </c>
      <c r="F112" s="44" t="s">
        <v>22</v>
      </c>
      <c r="G112" s="44" t="s">
        <v>352</v>
      </c>
      <c r="H112" s="43">
        <v>2021</v>
      </c>
      <c r="I112" s="44" t="s">
        <v>383</v>
      </c>
      <c r="J112" s="44" t="s">
        <v>384</v>
      </c>
      <c r="K112" s="43">
        <v>6</v>
      </c>
      <c r="L112" s="43">
        <v>25</v>
      </c>
      <c r="M112" s="44"/>
      <c r="N112" s="43">
        <v>0</v>
      </c>
      <c r="O112" s="45">
        <v>44720</v>
      </c>
    </row>
    <row r="113" spans="1:15" s="3" customFormat="1" ht="12" x14ac:dyDescent="0.2">
      <c r="A113" s="3">
        <v>25</v>
      </c>
      <c r="B113" s="43">
        <v>2020</v>
      </c>
      <c r="C113" s="43">
        <v>2020</v>
      </c>
      <c r="D113" s="44" t="s">
        <v>355</v>
      </c>
      <c r="E113" s="44" t="s">
        <v>163</v>
      </c>
      <c r="F113" s="44" t="s">
        <v>22</v>
      </c>
      <c r="G113" s="44" t="s">
        <v>356</v>
      </c>
      <c r="H113" s="43">
        <v>2021</v>
      </c>
      <c r="I113" s="44" t="s">
        <v>383</v>
      </c>
      <c r="J113" s="44" t="s">
        <v>384</v>
      </c>
      <c r="K113" s="43">
        <v>6</v>
      </c>
      <c r="L113" s="43">
        <v>25</v>
      </c>
      <c r="M113" s="44"/>
      <c r="N113" s="43">
        <v>0</v>
      </c>
      <c r="O113" s="45">
        <v>44720</v>
      </c>
    </row>
    <row r="114" spans="1:15" s="3" customFormat="1" ht="12" x14ac:dyDescent="0.2">
      <c r="A114" s="3">
        <v>26</v>
      </c>
      <c r="B114" s="43">
        <v>2019</v>
      </c>
      <c r="C114" s="43">
        <v>2018</v>
      </c>
      <c r="D114" s="44" t="s">
        <v>56</v>
      </c>
      <c r="E114" s="44" t="s">
        <v>57</v>
      </c>
      <c r="F114" s="44" t="s">
        <v>16</v>
      </c>
      <c r="G114" s="44" t="s">
        <v>58</v>
      </c>
      <c r="H114" s="43">
        <v>2020</v>
      </c>
      <c r="I114" s="44" t="s">
        <v>383</v>
      </c>
      <c r="J114" s="44" t="s">
        <v>384</v>
      </c>
      <c r="K114" s="43">
        <v>6</v>
      </c>
      <c r="L114" s="43">
        <v>26</v>
      </c>
      <c r="M114" s="44"/>
      <c r="N114" s="43">
        <v>0</v>
      </c>
      <c r="O114" s="45">
        <v>44743</v>
      </c>
    </row>
    <row r="115" spans="1:15" s="3" customFormat="1" ht="12" x14ac:dyDescent="0.2">
      <c r="A115" s="3">
        <v>27</v>
      </c>
      <c r="B115" s="43">
        <v>2020</v>
      </c>
      <c r="C115" s="43">
        <v>2020</v>
      </c>
      <c r="D115" s="44" t="s">
        <v>284</v>
      </c>
      <c r="E115" s="44" t="s">
        <v>151</v>
      </c>
      <c r="F115" s="44" t="s">
        <v>16</v>
      </c>
      <c r="G115" s="44" t="s">
        <v>285</v>
      </c>
      <c r="H115" s="43">
        <v>2021</v>
      </c>
      <c r="I115" s="44" t="s">
        <v>383</v>
      </c>
      <c r="J115" s="44" t="s">
        <v>384</v>
      </c>
      <c r="K115" s="43">
        <v>6</v>
      </c>
      <c r="L115" s="43">
        <v>26</v>
      </c>
      <c r="M115" s="44"/>
      <c r="N115" s="43">
        <v>0</v>
      </c>
      <c r="O115" s="45">
        <v>44743</v>
      </c>
    </row>
    <row r="116" spans="1:15" s="3" customFormat="1" ht="12" x14ac:dyDescent="0.2">
      <c r="A116" s="3">
        <v>28</v>
      </c>
      <c r="B116" s="43">
        <v>2020</v>
      </c>
      <c r="C116" s="43">
        <v>2020</v>
      </c>
      <c r="D116" s="44" t="s">
        <v>288</v>
      </c>
      <c r="E116" s="44" t="s">
        <v>289</v>
      </c>
      <c r="F116" s="44" t="s">
        <v>22</v>
      </c>
      <c r="G116" s="44" t="s">
        <v>290</v>
      </c>
      <c r="H116" s="43">
        <v>2021</v>
      </c>
      <c r="I116" s="44" t="s">
        <v>383</v>
      </c>
      <c r="J116" s="44" t="s">
        <v>384</v>
      </c>
      <c r="K116" s="43">
        <v>6</v>
      </c>
      <c r="L116" s="43">
        <v>27</v>
      </c>
      <c r="M116" s="44"/>
      <c r="N116" s="43">
        <v>0</v>
      </c>
      <c r="O116" s="45">
        <v>44743</v>
      </c>
    </row>
    <row r="117" spans="1:15" s="3" customFormat="1" ht="12" x14ac:dyDescent="0.2">
      <c r="A117" s="3">
        <v>29</v>
      </c>
      <c r="B117" s="43">
        <v>2020</v>
      </c>
      <c r="C117" s="43">
        <v>2020</v>
      </c>
      <c r="D117" s="44" t="s">
        <v>294</v>
      </c>
      <c r="E117" s="44" t="s">
        <v>295</v>
      </c>
      <c r="F117" s="44" t="s">
        <v>22</v>
      </c>
      <c r="G117" s="44" t="s">
        <v>296</v>
      </c>
      <c r="H117" s="43">
        <v>2021</v>
      </c>
      <c r="I117" s="44" t="s">
        <v>383</v>
      </c>
      <c r="J117" s="44" t="s">
        <v>384</v>
      </c>
      <c r="K117" s="43">
        <v>6</v>
      </c>
      <c r="L117" s="43">
        <v>27</v>
      </c>
      <c r="M117" s="44"/>
      <c r="N117" s="43">
        <v>0</v>
      </c>
      <c r="O117" s="45">
        <v>44743</v>
      </c>
    </row>
    <row r="118" spans="1:15" s="3" customFormat="1" ht="12" x14ac:dyDescent="0.2">
      <c r="A118" s="3">
        <v>30</v>
      </c>
      <c r="B118" s="43">
        <v>2020</v>
      </c>
      <c r="C118" s="43">
        <v>2019</v>
      </c>
      <c r="D118" s="44" t="s">
        <v>297</v>
      </c>
      <c r="E118" s="44" t="s">
        <v>298</v>
      </c>
      <c r="F118" s="44" t="s">
        <v>22</v>
      </c>
      <c r="G118" s="44" t="s">
        <v>299</v>
      </c>
      <c r="H118" s="43">
        <v>2021</v>
      </c>
      <c r="I118" s="44" t="s">
        <v>383</v>
      </c>
      <c r="J118" s="44" t="s">
        <v>384</v>
      </c>
      <c r="K118" s="43">
        <v>6</v>
      </c>
      <c r="L118" s="43">
        <v>26</v>
      </c>
      <c r="M118" s="44"/>
      <c r="N118" s="43">
        <v>0</v>
      </c>
      <c r="O118" s="45">
        <v>44743</v>
      </c>
    </row>
    <row r="119" spans="1:15" s="3" customFormat="1" ht="12" x14ac:dyDescent="0.2">
      <c r="A119" s="3">
        <v>31</v>
      </c>
      <c r="B119" s="43">
        <v>2020</v>
      </c>
      <c r="C119" s="43">
        <v>2020</v>
      </c>
      <c r="D119" s="44" t="s">
        <v>300</v>
      </c>
      <c r="E119" s="44" t="s">
        <v>301</v>
      </c>
      <c r="F119" s="44" t="s">
        <v>22</v>
      </c>
      <c r="G119" s="44" t="s">
        <v>302</v>
      </c>
      <c r="H119" s="43">
        <v>2021</v>
      </c>
      <c r="I119" s="44" t="s">
        <v>383</v>
      </c>
      <c r="J119" s="44" t="s">
        <v>384</v>
      </c>
      <c r="K119" s="43">
        <v>6</v>
      </c>
      <c r="L119" s="43">
        <v>29</v>
      </c>
      <c r="M119" s="44"/>
      <c r="N119" s="43">
        <v>0</v>
      </c>
      <c r="O119" s="45">
        <v>44743</v>
      </c>
    </row>
    <row r="120" spans="1:15" s="3" customFormat="1" ht="12" x14ac:dyDescent="0.2">
      <c r="A120" s="3">
        <v>32</v>
      </c>
      <c r="B120" s="43">
        <v>2020</v>
      </c>
      <c r="C120" s="43">
        <v>2020</v>
      </c>
      <c r="D120" s="44" t="s">
        <v>322</v>
      </c>
      <c r="E120" s="44" t="s">
        <v>323</v>
      </c>
      <c r="F120" s="44" t="s">
        <v>16</v>
      </c>
      <c r="G120" s="44" t="s">
        <v>324</v>
      </c>
      <c r="H120" s="43">
        <v>2021</v>
      </c>
      <c r="I120" s="44" t="s">
        <v>383</v>
      </c>
      <c r="J120" s="44" t="s">
        <v>384</v>
      </c>
      <c r="K120" s="43">
        <v>6</v>
      </c>
      <c r="L120" s="43">
        <v>29</v>
      </c>
      <c r="M120" s="44"/>
      <c r="N120" s="43">
        <v>0</v>
      </c>
      <c r="O120" s="45">
        <v>44743</v>
      </c>
    </row>
    <row r="121" spans="1:15" s="3" customFormat="1" ht="12" x14ac:dyDescent="0.2">
      <c r="A121" s="3">
        <v>33</v>
      </c>
      <c r="B121" s="43">
        <v>2020</v>
      </c>
      <c r="C121" s="43">
        <v>2020</v>
      </c>
      <c r="D121" s="44" t="s">
        <v>325</v>
      </c>
      <c r="E121" s="44" t="s">
        <v>272</v>
      </c>
      <c r="F121" s="44" t="s">
        <v>22</v>
      </c>
      <c r="G121" s="44" t="s">
        <v>326</v>
      </c>
      <c r="H121" s="43">
        <v>2021</v>
      </c>
      <c r="I121" s="44" t="s">
        <v>383</v>
      </c>
      <c r="J121" s="44" t="s">
        <v>384</v>
      </c>
      <c r="K121" s="43">
        <v>6</v>
      </c>
      <c r="L121" s="43">
        <v>25</v>
      </c>
      <c r="M121" s="44"/>
      <c r="N121" s="43">
        <v>0</v>
      </c>
      <c r="O121" s="45">
        <v>44743</v>
      </c>
    </row>
    <row r="122" spans="1:15" s="3" customFormat="1" ht="12" x14ac:dyDescent="0.2">
      <c r="A122" s="3">
        <v>34</v>
      </c>
      <c r="B122" s="43">
        <v>2020</v>
      </c>
      <c r="C122" s="43">
        <v>2020</v>
      </c>
      <c r="D122" s="44" t="s">
        <v>329</v>
      </c>
      <c r="E122" s="44" t="s">
        <v>106</v>
      </c>
      <c r="F122" s="44" t="s">
        <v>16</v>
      </c>
      <c r="G122" s="44" t="s">
        <v>330</v>
      </c>
      <c r="H122" s="43">
        <v>2021</v>
      </c>
      <c r="I122" s="44" t="s">
        <v>383</v>
      </c>
      <c r="J122" s="44" t="s">
        <v>384</v>
      </c>
      <c r="K122" s="43">
        <v>6</v>
      </c>
      <c r="L122" s="43">
        <v>27</v>
      </c>
      <c r="M122" s="44"/>
      <c r="N122" s="43">
        <v>0</v>
      </c>
      <c r="O122" s="45">
        <v>44743</v>
      </c>
    </row>
    <row r="123" spans="1:15" s="3" customFormat="1" ht="12" x14ac:dyDescent="0.2">
      <c r="A123" s="3">
        <v>35</v>
      </c>
      <c r="B123" s="43">
        <v>2020</v>
      </c>
      <c r="C123" s="43">
        <v>2020</v>
      </c>
      <c r="D123" s="44" t="s">
        <v>331</v>
      </c>
      <c r="E123" s="44" t="s">
        <v>93</v>
      </c>
      <c r="F123" s="44" t="s">
        <v>16</v>
      </c>
      <c r="G123" s="44" t="s">
        <v>332</v>
      </c>
      <c r="H123" s="43">
        <v>2021</v>
      </c>
      <c r="I123" s="44" t="s">
        <v>383</v>
      </c>
      <c r="J123" s="44" t="s">
        <v>384</v>
      </c>
      <c r="K123" s="43">
        <v>6</v>
      </c>
      <c r="L123" s="43">
        <v>25</v>
      </c>
      <c r="M123" s="44"/>
      <c r="N123" s="43">
        <v>0</v>
      </c>
      <c r="O123" s="45">
        <v>44743</v>
      </c>
    </row>
    <row r="124" spans="1:15" s="3" customFormat="1" ht="12" x14ac:dyDescent="0.2">
      <c r="A124" s="3">
        <v>36</v>
      </c>
      <c r="B124" s="43">
        <v>2020</v>
      </c>
      <c r="C124" s="43">
        <v>2019</v>
      </c>
      <c r="D124" s="44" t="s">
        <v>335</v>
      </c>
      <c r="E124" s="44" t="s">
        <v>25</v>
      </c>
      <c r="F124" s="44" t="s">
        <v>22</v>
      </c>
      <c r="G124" s="44" t="s">
        <v>336</v>
      </c>
      <c r="H124" s="43">
        <v>2021</v>
      </c>
      <c r="I124" s="44" t="s">
        <v>383</v>
      </c>
      <c r="J124" s="44" t="s">
        <v>384</v>
      </c>
      <c r="K124" s="43">
        <v>6</v>
      </c>
      <c r="L124" s="43">
        <v>28</v>
      </c>
      <c r="M124" s="44"/>
      <c r="N124" s="43">
        <v>0</v>
      </c>
      <c r="O124" s="45">
        <v>44743</v>
      </c>
    </row>
    <row r="125" spans="1:15" s="3" customFormat="1" ht="12" x14ac:dyDescent="0.2">
      <c r="A125" s="3">
        <v>37</v>
      </c>
      <c r="B125" s="43">
        <v>2020</v>
      </c>
      <c r="C125" s="43">
        <v>2019</v>
      </c>
      <c r="D125" s="44" t="s">
        <v>345</v>
      </c>
      <c r="E125" s="44" t="s">
        <v>346</v>
      </c>
      <c r="F125" s="44" t="s">
        <v>16</v>
      </c>
      <c r="G125" s="44" t="s">
        <v>347</v>
      </c>
      <c r="H125" s="43">
        <v>2021</v>
      </c>
      <c r="I125" s="44" t="s">
        <v>383</v>
      </c>
      <c r="J125" s="44" t="s">
        <v>384</v>
      </c>
      <c r="K125" s="43">
        <v>6</v>
      </c>
      <c r="L125" s="43">
        <v>25</v>
      </c>
      <c r="M125" s="44"/>
      <c r="N125" s="43">
        <v>0</v>
      </c>
      <c r="O125" s="45">
        <v>44743</v>
      </c>
    </row>
    <row r="126" spans="1:15" s="3" customFormat="1" ht="12" x14ac:dyDescent="0.2">
      <c r="A126" s="3">
        <v>38</v>
      </c>
      <c r="B126" s="43">
        <v>2020</v>
      </c>
      <c r="C126" s="43">
        <v>2020</v>
      </c>
      <c r="D126" s="44" t="s">
        <v>353</v>
      </c>
      <c r="E126" s="44" t="s">
        <v>301</v>
      </c>
      <c r="F126" s="44" t="s">
        <v>22</v>
      </c>
      <c r="G126" s="44" t="s">
        <v>354</v>
      </c>
      <c r="H126" s="43">
        <v>2021</v>
      </c>
      <c r="I126" s="44" t="s">
        <v>383</v>
      </c>
      <c r="J126" s="44" t="s">
        <v>384</v>
      </c>
      <c r="K126" s="43">
        <v>6</v>
      </c>
      <c r="L126" s="43">
        <v>27</v>
      </c>
      <c r="M126" s="44"/>
      <c r="N126" s="43">
        <v>0</v>
      </c>
      <c r="O126" s="45">
        <v>44743</v>
      </c>
    </row>
    <row r="127" spans="1:15" s="3" customFormat="1" ht="12" x14ac:dyDescent="0.2">
      <c r="A127" s="3">
        <v>39</v>
      </c>
      <c r="B127" s="43">
        <v>2020</v>
      </c>
      <c r="C127" s="43">
        <v>2019</v>
      </c>
      <c r="D127" s="44" t="s">
        <v>357</v>
      </c>
      <c r="E127" s="44" t="s">
        <v>57</v>
      </c>
      <c r="F127" s="44" t="s">
        <v>16</v>
      </c>
      <c r="G127" s="44" t="s">
        <v>358</v>
      </c>
      <c r="H127" s="43">
        <v>2021</v>
      </c>
      <c r="I127" s="44" t="s">
        <v>383</v>
      </c>
      <c r="J127" s="44" t="s">
        <v>384</v>
      </c>
      <c r="K127" s="43">
        <v>6</v>
      </c>
      <c r="L127" s="43">
        <v>22</v>
      </c>
      <c r="M127" s="44"/>
      <c r="N127" s="43">
        <v>0</v>
      </c>
      <c r="O127" s="45">
        <v>44743</v>
      </c>
    </row>
    <row r="128" spans="1:15" s="3" customFormat="1" ht="12" x14ac:dyDescent="0.2">
      <c r="A128" s="3">
        <v>40</v>
      </c>
      <c r="B128" s="43">
        <v>2020</v>
      </c>
      <c r="C128" s="43">
        <v>2020</v>
      </c>
      <c r="D128" s="44" t="s">
        <v>359</v>
      </c>
      <c r="E128" s="44" t="s">
        <v>51</v>
      </c>
      <c r="F128" s="44" t="s">
        <v>16</v>
      </c>
      <c r="G128" s="44" t="s">
        <v>360</v>
      </c>
      <c r="H128" s="43">
        <v>2021</v>
      </c>
      <c r="I128" s="44" t="s">
        <v>383</v>
      </c>
      <c r="J128" s="44" t="s">
        <v>384</v>
      </c>
      <c r="K128" s="43">
        <v>6</v>
      </c>
      <c r="L128" s="43">
        <v>25</v>
      </c>
      <c r="M128" s="44"/>
      <c r="N128" s="43">
        <v>0</v>
      </c>
      <c r="O128" s="45">
        <v>44743</v>
      </c>
    </row>
    <row r="129" spans="1:15" s="3" customFormat="1" ht="12" x14ac:dyDescent="0.2">
      <c r="A129" s="3">
        <v>41</v>
      </c>
      <c r="B129" s="43">
        <v>2019</v>
      </c>
      <c r="C129" s="43">
        <v>2015</v>
      </c>
      <c r="D129" s="44" t="s">
        <v>57</v>
      </c>
      <c r="E129" s="44" t="s">
        <v>361</v>
      </c>
      <c r="F129" s="44" t="s">
        <v>16</v>
      </c>
      <c r="G129" s="44" t="s">
        <v>362</v>
      </c>
      <c r="H129" s="43">
        <v>2020</v>
      </c>
      <c r="I129" s="44" t="s">
        <v>383</v>
      </c>
      <c r="J129" s="44" t="s">
        <v>384</v>
      </c>
      <c r="K129" s="43">
        <v>6</v>
      </c>
      <c r="L129" s="43">
        <v>31</v>
      </c>
      <c r="M129" s="44"/>
      <c r="N129" s="43">
        <v>1</v>
      </c>
      <c r="O129" s="45">
        <v>44818</v>
      </c>
    </row>
    <row r="130" spans="1:15" s="3" customFormat="1" ht="12" x14ac:dyDescent="0.2">
      <c r="A130" s="3">
        <v>42</v>
      </c>
      <c r="B130" s="43">
        <v>2018</v>
      </c>
      <c r="C130" s="43">
        <v>2017</v>
      </c>
      <c r="D130" s="44" t="s">
        <v>120</v>
      </c>
      <c r="E130" s="44" t="s">
        <v>121</v>
      </c>
      <c r="F130" s="44" t="s">
        <v>16</v>
      </c>
      <c r="G130" s="44" t="s">
        <v>122</v>
      </c>
      <c r="H130" s="43">
        <v>2019</v>
      </c>
      <c r="I130" s="44" t="s">
        <v>383</v>
      </c>
      <c r="J130" s="44" t="s">
        <v>384</v>
      </c>
      <c r="K130" s="43">
        <v>6</v>
      </c>
      <c r="L130" s="43">
        <v>26</v>
      </c>
      <c r="M130" s="44"/>
      <c r="N130" s="43">
        <v>0</v>
      </c>
      <c r="O130" s="45">
        <v>44896</v>
      </c>
    </row>
    <row r="131" spans="1:15" s="3" customFormat="1" ht="12" x14ac:dyDescent="0.2">
      <c r="A131" s="3">
        <v>43</v>
      </c>
      <c r="B131" s="43">
        <v>2019</v>
      </c>
      <c r="C131" s="43">
        <v>2019</v>
      </c>
      <c r="D131" s="44" t="s">
        <v>14</v>
      </c>
      <c r="E131" s="44" t="s">
        <v>15</v>
      </c>
      <c r="F131" s="44" t="s">
        <v>16</v>
      </c>
      <c r="G131" s="44" t="s">
        <v>17</v>
      </c>
      <c r="H131" s="43">
        <v>2020</v>
      </c>
      <c r="I131" s="44" t="s">
        <v>383</v>
      </c>
      <c r="J131" s="44" t="s">
        <v>384</v>
      </c>
      <c r="K131" s="43">
        <v>6</v>
      </c>
      <c r="L131" s="43">
        <v>27</v>
      </c>
      <c r="M131" s="44"/>
      <c r="N131" s="43">
        <v>0</v>
      </c>
      <c r="O131" s="45">
        <v>44896</v>
      </c>
    </row>
  </sheetData>
  <sortState ref="B2:O131">
    <sortCondition ref="O1:O131"/>
  </sortState>
  <conditionalFormatting sqref="M1:M131">
    <cfRule type="containsText" dxfId="16" priority="4" operator="containsText" text="Idoneo">
      <formula>NOT(ISERROR(SEARCH("Idoneo",M1)))</formula>
    </cfRule>
  </conditionalFormatting>
  <conditionalFormatting sqref="H1:H104857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1:N1048576">
    <cfRule type="cellIs" dxfId="15" priority="1" operator="equal">
      <formula>1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H1" workbookViewId="0">
      <selection activeCell="H3" sqref="H3"/>
    </sheetView>
  </sheetViews>
  <sheetFormatPr defaultRowHeight="15" x14ac:dyDescent="0.25"/>
  <cols>
    <col min="9" max="9" width="18.140625" bestFit="1" customWidth="1"/>
  </cols>
  <sheetData>
    <row r="1" spans="1:18" s="3" customFormat="1" ht="12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</row>
    <row r="2" spans="1:18" s="3" customFormat="1" ht="12" x14ac:dyDescent="0.2">
      <c r="A2" s="10">
        <v>2012</v>
      </c>
      <c r="B2" s="10">
        <v>2012</v>
      </c>
      <c r="C2" s="9" t="s">
        <v>524</v>
      </c>
      <c r="D2" s="9" t="s">
        <v>525</v>
      </c>
      <c r="E2" s="9" t="s">
        <v>16</v>
      </c>
      <c r="F2" s="9" t="s">
        <v>526</v>
      </c>
      <c r="G2" s="10">
        <v>2012</v>
      </c>
      <c r="H2" s="9" t="s">
        <v>385</v>
      </c>
      <c r="I2" s="9" t="s">
        <v>386</v>
      </c>
      <c r="J2" s="10">
        <v>4</v>
      </c>
      <c r="K2" s="10">
        <v>18</v>
      </c>
      <c r="L2" s="9"/>
      <c r="M2" s="10">
        <v>0</v>
      </c>
      <c r="N2" s="11">
        <v>41310</v>
      </c>
    </row>
    <row r="3" spans="1:18" s="3" customFormat="1" ht="12" x14ac:dyDescent="0.2">
      <c r="A3" s="10">
        <v>2011</v>
      </c>
      <c r="B3" s="10">
        <v>2010</v>
      </c>
      <c r="C3" s="9" t="s">
        <v>265</v>
      </c>
      <c r="D3" s="9" t="s">
        <v>266</v>
      </c>
      <c r="E3" s="9" t="s">
        <v>16</v>
      </c>
      <c r="F3" s="9" t="s">
        <v>267</v>
      </c>
      <c r="G3" s="10">
        <v>2011</v>
      </c>
      <c r="H3" s="9" t="s">
        <v>385</v>
      </c>
      <c r="I3" s="9" t="s">
        <v>386</v>
      </c>
      <c r="J3" s="10">
        <v>4</v>
      </c>
      <c r="K3" s="10">
        <v>18</v>
      </c>
      <c r="L3" s="9"/>
      <c r="M3" s="10">
        <v>0</v>
      </c>
      <c r="N3" s="11">
        <v>41625</v>
      </c>
    </row>
    <row r="4" spans="1:18" s="3" customFormat="1" ht="12" x14ac:dyDescent="0.2">
      <c r="A4" s="10">
        <v>2013</v>
      </c>
      <c r="B4" s="10">
        <v>2013</v>
      </c>
      <c r="C4" s="9" t="s">
        <v>260</v>
      </c>
      <c r="D4" s="9" t="s">
        <v>261</v>
      </c>
      <c r="E4" s="9" t="s">
        <v>16</v>
      </c>
      <c r="F4" s="9" t="s">
        <v>262</v>
      </c>
      <c r="G4" s="10">
        <v>2013</v>
      </c>
      <c r="H4" s="9" t="s">
        <v>385</v>
      </c>
      <c r="I4" s="9" t="s">
        <v>386</v>
      </c>
      <c r="J4" s="10">
        <v>4</v>
      </c>
      <c r="K4" s="10">
        <v>23</v>
      </c>
      <c r="L4" s="9"/>
      <c r="M4" s="10">
        <v>0</v>
      </c>
      <c r="N4" s="11">
        <v>41674</v>
      </c>
    </row>
    <row r="5" spans="1:18" s="3" customFormat="1" ht="14.25" x14ac:dyDescent="0.2">
      <c r="A5" s="10">
        <v>2013</v>
      </c>
      <c r="B5" s="10">
        <v>2013</v>
      </c>
      <c r="C5" s="9" t="s">
        <v>263</v>
      </c>
      <c r="D5" s="9" t="s">
        <v>82</v>
      </c>
      <c r="E5" s="9" t="s">
        <v>16</v>
      </c>
      <c r="F5" s="9" t="s">
        <v>264</v>
      </c>
      <c r="G5" s="10">
        <v>2013</v>
      </c>
      <c r="H5" s="9" t="s">
        <v>385</v>
      </c>
      <c r="I5" s="9" t="s">
        <v>386</v>
      </c>
      <c r="J5" s="10">
        <v>4</v>
      </c>
      <c r="K5" s="10">
        <v>21</v>
      </c>
      <c r="L5" s="9"/>
      <c r="M5" s="10">
        <v>0</v>
      </c>
      <c r="N5" s="11">
        <v>41674</v>
      </c>
      <c r="Q5" s="30">
        <v>18</v>
      </c>
      <c r="R5" s="30">
        <v>4</v>
      </c>
    </row>
    <row r="6" spans="1:18" s="3" customFormat="1" ht="14.25" x14ac:dyDescent="0.2">
      <c r="A6" s="10">
        <v>2019</v>
      </c>
      <c r="B6" s="10">
        <v>2015</v>
      </c>
      <c r="C6" s="9" t="s">
        <v>57</v>
      </c>
      <c r="D6" s="9" t="s">
        <v>361</v>
      </c>
      <c r="E6" s="9" t="s">
        <v>16</v>
      </c>
      <c r="F6" s="9" t="s">
        <v>362</v>
      </c>
      <c r="G6" s="10">
        <v>2015</v>
      </c>
      <c r="H6" s="9" t="s">
        <v>385</v>
      </c>
      <c r="I6" s="9" t="s">
        <v>386</v>
      </c>
      <c r="J6" s="10">
        <v>4</v>
      </c>
      <c r="K6" s="10">
        <v>28</v>
      </c>
      <c r="L6" s="9"/>
      <c r="M6" s="10">
        <v>0</v>
      </c>
      <c r="N6" s="11">
        <v>42403</v>
      </c>
      <c r="Q6" s="30">
        <v>19</v>
      </c>
      <c r="R6" s="30">
        <v>0</v>
      </c>
    </row>
    <row r="7" spans="1:18" s="3" customFormat="1" ht="14.25" x14ac:dyDescent="0.2">
      <c r="A7" s="10">
        <v>2015</v>
      </c>
      <c r="B7" s="10">
        <v>2014</v>
      </c>
      <c r="C7" s="9" t="s">
        <v>69</v>
      </c>
      <c r="D7" s="9" t="s">
        <v>266</v>
      </c>
      <c r="E7" s="9" t="s">
        <v>16</v>
      </c>
      <c r="F7" s="9" t="s">
        <v>426</v>
      </c>
      <c r="G7" s="10">
        <v>2015</v>
      </c>
      <c r="H7" s="9" t="s">
        <v>385</v>
      </c>
      <c r="I7" s="9" t="s">
        <v>386</v>
      </c>
      <c r="J7" s="10">
        <v>4</v>
      </c>
      <c r="K7" s="10">
        <v>18</v>
      </c>
      <c r="L7" s="9"/>
      <c r="M7" s="10">
        <v>0</v>
      </c>
      <c r="N7" s="11">
        <v>42403</v>
      </c>
      <c r="Q7" s="30">
        <v>20</v>
      </c>
      <c r="R7" s="30">
        <v>0</v>
      </c>
    </row>
    <row r="8" spans="1:18" s="3" customFormat="1" ht="14.25" x14ac:dyDescent="0.2">
      <c r="A8" s="10">
        <v>2015</v>
      </c>
      <c r="B8" s="10">
        <v>2015</v>
      </c>
      <c r="C8" s="9" t="s">
        <v>257</v>
      </c>
      <c r="D8" s="9" t="s">
        <v>258</v>
      </c>
      <c r="E8" s="9" t="s">
        <v>16</v>
      </c>
      <c r="F8" s="9" t="s">
        <v>259</v>
      </c>
      <c r="G8" s="10">
        <v>2015</v>
      </c>
      <c r="H8" s="9" t="s">
        <v>385</v>
      </c>
      <c r="I8" s="9" t="s">
        <v>386</v>
      </c>
      <c r="J8" s="10">
        <v>4</v>
      </c>
      <c r="K8" s="10">
        <v>18</v>
      </c>
      <c r="L8" s="9"/>
      <c r="M8" s="10">
        <v>0</v>
      </c>
      <c r="N8" s="11">
        <v>42773</v>
      </c>
      <c r="Q8" s="30">
        <v>21</v>
      </c>
      <c r="R8" s="30">
        <v>1</v>
      </c>
    </row>
    <row r="9" spans="1:18" x14ac:dyDescent="0.25">
      <c r="Q9" s="30">
        <v>22</v>
      </c>
      <c r="R9" s="30">
        <v>0</v>
      </c>
    </row>
    <row r="10" spans="1:18" x14ac:dyDescent="0.25">
      <c r="Q10" s="30">
        <v>23</v>
      </c>
      <c r="R10" s="30">
        <v>1</v>
      </c>
    </row>
    <row r="11" spans="1:18" x14ac:dyDescent="0.25">
      <c r="Q11" s="30">
        <v>24</v>
      </c>
      <c r="R11" s="30">
        <v>0</v>
      </c>
    </row>
    <row r="12" spans="1:18" x14ac:dyDescent="0.25">
      <c r="Q12" s="30">
        <v>25</v>
      </c>
      <c r="R12" s="30">
        <v>0</v>
      </c>
    </row>
    <row r="13" spans="1:18" x14ac:dyDescent="0.25">
      <c r="Q13" s="30">
        <v>26</v>
      </c>
      <c r="R13" s="30">
        <v>0</v>
      </c>
    </row>
    <row r="14" spans="1:18" x14ac:dyDescent="0.25">
      <c r="Q14" s="30">
        <v>27</v>
      </c>
      <c r="R14" s="30">
        <v>0</v>
      </c>
    </row>
    <row r="15" spans="1:18" x14ac:dyDescent="0.25">
      <c r="Q15" s="30">
        <v>28</v>
      </c>
      <c r="R15" s="30">
        <v>1</v>
      </c>
    </row>
    <row r="16" spans="1:18" x14ac:dyDescent="0.25">
      <c r="Q16" s="30">
        <v>29</v>
      </c>
      <c r="R16" s="30">
        <v>0</v>
      </c>
    </row>
    <row r="17" spans="17:18" x14ac:dyDescent="0.25">
      <c r="Q17" s="30">
        <v>30</v>
      </c>
      <c r="R17" s="30">
        <v>0</v>
      </c>
    </row>
    <row r="18" spans="17:18" x14ac:dyDescent="0.25">
      <c r="Q18" s="30" t="s">
        <v>363</v>
      </c>
      <c r="R18" s="30">
        <v>0</v>
      </c>
    </row>
    <row r="19" spans="17:18" x14ac:dyDescent="0.25">
      <c r="Q19" s="3"/>
      <c r="R19" s="3"/>
    </row>
  </sheetData>
  <conditionalFormatting sqref="L2:L8">
    <cfRule type="containsText" dxfId="14" priority="5" operator="containsText" text="Idoneo">
      <formula>NOT(ISERROR(SEARCH("Idoneo",L2)))</formula>
    </cfRule>
  </conditionalFormatting>
  <conditionalFormatting sqref="L1">
    <cfRule type="containsText" dxfId="13" priority="4" operator="containsText" text="Idoneo">
      <formula>NOT(ISERROR(SEARCH("Idoneo",L1)))</formula>
    </cfRule>
  </conditionalFormatting>
  <conditionalFormatting sqref="G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1:N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opLeftCell="M1" zoomScaleNormal="100" workbookViewId="0">
      <selection activeCell="AD135" sqref="AD135"/>
    </sheetView>
  </sheetViews>
  <sheetFormatPr defaultRowHeight="15" x14ac:dyDescent="0.25"/>
  <cols>
    <col min="9" max="9" width="39.7109375" bestFit="1" customWidth="1"/>
    <col min="13" max="13" width="11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">
        <v>1</v>
      </c>
      <c r="B2" s="35">
        <v>2016</v>
      </c>
      <c r="C2" s="36" t="s">
        <v>424</v>
      </c>
      <c r="D2" s="36" t="s">
        <v>67</v>
      </c>
      <c r="E2" s="36" t="s">
        <v>16</v>
      </c>
      <c r="F2" s="36" t="s">
        <v>425</v>
      </c>
      <c r="G2" s="35">
        <v>2016</v>
      </c>
      <c r="H2" s="36" t="s">
        <v>387</v>
      </c>
      <c r="I2" s="36" t="s">
        <v>388</v>
      </c>
      <c r="J2" s="35">
        <v>5</v>
      </c>
      <c r="K2" s="35">
        <v>18</v>
      </c>
      <c r="L2" s="35">
        <v>0</v>
      </c>
      <c r="M2" s="39">
        <v>42769</v>
      </c>
    </row>
    <row r="3" spans="1:16" s="3" customFormat="1" ht="12" x14ac:dyDescent="0.2">
      <c r="A3" s="3">
        <v>2</v>
      </c>
      <c r="B3" s="35">
        <v>2016</v>
      </c>
      <c r="C3" s="36" t="s">
        <v>242</v>
      </c>
      <c r="D3" s="36" t="s">
        <v>243</v>
      </c>
      <c r="E3" s="36" t="s">
        <v>22</v>
      </c>
      <c r="F3" s="36" t="s">
        <v>244</v>
      </c>
      <c r="G3" s="35">
        <v>2016</v>
      </c>
      <c r="H3" s="36" t="s">
        <v>387</v>
      </c>
      <c r="I3" s="36" t="s">
        <v>388</v>
      </c>
      <c r="J3" s="35">
        <v>5</v>
      </c>
      <c r="K3" s="35">
        <v>25</v>
      </c>
      <c r="L3" s="35">
        <v>0</v>
      </c>
      <c r="M3" s="39">
        <v>42773</v>
      </c>
    </row>
    <row r="4" spans="1:16" s="3" customFormat="1" ht="12" x14ac:dyDescent="0.2">
      <c r="A4" s="3">
        <v>3</v>
      </c>
      <c r="B4" s="35">
        <v>2016</v>
      </c>
      <c r="C4" s="36" t="s">
        <v>245</v>
      </c>
      <c r="D4" s="36" t="s">
        <v>246</v>
      </c>
      <c r="E4" s="36" t="s">
        <v>22</v>
      </c>
      <c r="F4" s="36" t="s">
        <v>247</v>
      </c>
      <c r="G4" s="35">
        <v>2016</v>
      </c>
      <c r="H4" s="36" t="s">
        <v>387</v>
      </c>
      <c r="I4" s="36" t="s">
        <v>388</v>
      </c>
      <c r="J4" s="35">
        <v>5</v>
      </c>
      <c r="K4" s="35">
        <v>26</v>
      </c>
      <c r="L4" s="35">
        <v>0</v>
      </c>
      <c r="M4" s="39">
        <v>42773</v>
      </c>
    </row>
    <row r="5" spans="1:16" s="3" customFormat="1" ht="12" x14ac:dyDescent="0.2">
      <c r="A5" s="3">
        <v>4</v>
      </c>
      <c r="B5" s="35">
        <v>2016</v>
      </c>
      <c r="C5" s="36" t="s">
        <v>248</v>
      </c>
      <c r="D5" s="36" t="s">
        <v>249</v>
      </c>
      <c r="E5" s="36" t="s">
        <v>16</v>
      </c>
      <c r="F5" s="36" t="s">
        <v>250</v>
      </c>
      <c r="G5" s="35">
        <v>2016</v>
      </c>
      <c r="H5" s="36" t="s">
        <v>387</v>
      </c>
      <c r="I5" s="36" t="s">
        <v>388</v>
      </c>
      <c r="J5" s="35">
        <v>5</v>
      </c>
      <c r="K5" s="35">
        <v>22</v>
      </c>
      <c r="L5" s="35">
        <v>0</v>
      </c>
      <c r="M5" s="39">
        <v>42773</v>
      </c>
    </row>
    <row r="6" spans="1:16" s="3" customFormat="1" ht="12" x14ac:dyDescent="0.2">
      <c r="A6" s="3">
        <v>5</v>
      </c>
      <c r="B6" s="35">
        <v>2016</v>
      </c>
      <c r="C6" s="36" t="s">
        <v>251</v>
      </c>
      <c r="D6" s="36" t="s">
        <v>252</v>
      </c>
      <c r="E6" s="36" t="s">
        <v>22</v>
      </c>
      <c r="F6" s="36" t="s">
        <v>253</v>
      </c>
      <c r="G6" s="35">
        <v>2016</v>
      </c>
      <c r="H6" s="36" t="s">
        <v>387</v>
      </c>
      <c r="I6" s="36" t="s">
        <v>388</v>
      </c>
      <c r="J6" s="35">
        <v>5</v>
      </c>
      <c r="K6" s="35">
        <v>19</v>
      </c>
      <c r="L6" s="35">
        <v>0</v>
      </c>
      <c r="M6" s="39">
        <v>42773</v>
      </c>
    </row>
    <row r="7" spans="1:16" s="3" customFormat="1" ht="12" x14ac:dyDescent="0.2">
      <c r="A7" s="3">
        <v>6</v>
      </c>
      <c r="B7" s="35">
        <v>2017</v>
      </c>
      <c r="C7" s="36" t="s">
        <v>189</v>
      </c>
      <c r="D7" s="36" t="s">
        <v>52</v>
      </c>
      <c r="E7" s="36" t="s">
        <v>22</v>
      </c>
      <c r="F7" s="36" t="s">
        <v>190</v>
      </c>
      <c r="G7" s="35">
        <v>2017</v>
      </c>
      <c r="H7" s="36" t="s">
        <v>387</v>
      </c>
      <c r="I7" s="36" t="s">
        <v>388</v>
      </c>
      <c r="J7" s="35">
        <v>5</v>
      </c>
      <c r="K7" s="35">
        <v>28</v>
      </c>
      <c r="L7" s="35">
        <v>0</v>
      </c>
      <c r="M7" s="39">
        <v>43132</v>
      </c>
    </row>
    <row r="8" spans="1:16" s="3" customFormat="1" ht="12" x14ac:dyDescent="0.2">
      <c r="A8" s="3">
        <v>7</v>
      </c>
      <c r="B8" s="35">
        <v>2017</v>
      </c>
      <c r="C8" s="36" t="s">
        <v>191</v>
      </c>
      <c r="D8" s="36" t="s">
        <v>192</v>
      </c>
      <c r="E8" s="36" t="s">
        <v>22</v>
      </c>
      <c r="F8" s="36" t="s">
        <v>193</v>
      </c>
      <c r="G8" s="35">
        <v>2017</v>
      </c>
      <c r="H8" s="36" t="s">
        <v>387</v>
      </c>
      <c r="I8" s="36" t="s">
        <v>388</v>
      </c>
      <c r="J8" s="35">
        <v>5</v>
      </c>
      <c r="K8" s="35">
        <v>24</v>
      </c>
      <c r="L8" s="35">
        <v>0</v>
      </c>
      <c r="M8" s="39">
        <v>43132</v>
      </c>
    </row>
    <row r="9" spans="1:16" s="3" customFormat="1" ht="12" x14ac:dyDescent="0.2">
      <c r="A9" s="3">
        <v>8</v>
      </c>
      <c r="B9" s="35">
        <v>2017</v>
      </c>
      <c r="C9" s="36" t="s">
        <v>194</v>
      </c>
      <c r="D9" s="36" t="s">
        <v>195</v>
      </c>
      <c r="E9" s="36" t="s">
        <v>22</v>
      </c>
      <c r="F9" s="36" t="s">
        <v>196</v>
      </c>
      <c r="G9" s="35">
        <v>2017</v>
      </c>
      <c r="H9" s="36" t="s">
        <v>387</v>
      </c>
      <c r="I9" s="36" t="s">
        <v>388</v>
      </c>
      <c r="J9" s="35">
        <v>5</v>
      </c>
      <c r="K9" s="35">
        <v>26</v>
      </c>
      <c r="L9" s="35">
        <v>0</v>
      </c>
      <c r="M9" s="39">
        <v>43132</v>
      </c>
    </row>
    <row r="10" spans="1:16" s="3" customFormat="1" ht="14.25" x14ac:dyDescent="0.2">
      <c r="A10" s="3">
        <v>9</v>
      </c>
      <c r="B10" s="35">
        <v>2017</v>
      </c>
      <c r="C10" s="36" t="s">
        <v>197</v>
      </c>
      <c r="D10" s="36" t="s">
        <v>198</v>
      </c>
      <c r="E10" s="36" t="s">
        <v>16</v>
      </c>
      <c r="F10" s="36" t="s">
        <v>199</v>
      </c>
      <c r="G10" s="35">
        <v>2017</v>
      </c>
      <c r="H10" s="36" t="s">
        <v>387</v>
      </c>
      <c r="I10" s="36" t="s">
        <v>388</v>
      </c>
      <c r="J10" s="35">
        <v>5</v>
      </c>
      <c r="K10" s="35">
        <v>23</v>
      </c>
      <c r="L10" s="35">
        <v>0</v>
      </c>
      <c r="M10" s="39">
        <v>43132</v>
      </c>
      <c r="O10" s="30">
        <v>18</v>
      </c>
      <c r="P10" s="30">
        <f>COUNTIF($K$2:$K$83,18)</f>
        <v>2</v>
      </c>
    </row>
    <row r="11" spans="1:16" s="3" customFormat="1" ht="14.25" x14ac:dyDescent="0.2">
      <c r="A11" s="3">
        <v>10</v>
      </c>
      <c r="B11" s="35">
        <v>2017</v>
      </c>
      <c r="C11" s="36" t="s">
        <v>200</v>
      </c>
      <c r="D11" s="36" t="s">
        <v>201</v>
      </c>
      <c r="E11" s="36" t="s">
        <v>16</v>
      </c>
      <c r="F11" s="36" t="s">
        <v>202</v>
      </c>
      <c r="G11" s="35">
        <v>2017</v>
      </c>
      <c r="H11" s="36" t="s">
        <v>387</v>
      </c>
      <c r="I11" s="36" t="s">
        <v>388</v>
      </c>
      <c r="J11" s="35">
        <v>5</v>
      </c>
      <c r="K11" s="35">
        <v>24</v>
      </c>
      <c r="L11" s="35">
        <v>0</v>
      </c>
      <c r="M11" s="39">
        <v>43132</v>
      </c>
      <c r="O11" s="30">
        <v>19</v>
      </c>
      <c r="P11" s="30">
        <f>COUNTIF($K$2:$K$83,19)</f>
        <v>1</v>
      </c>
    </row>
    <row r="12" spans="1:16" s="3" customFormat="1" ht="14.25" x14ac:dyDescent="0.2">
      <c r="A12" s="3">
        <v>11</v>
      </c>
      <c r="B12" s="35">
        <v>2017</v>
      </c>
      <c r="C12" s="36" t="s">
        <v>205</v>
      </c>
      <c r="D12" s="36" t="s">
        <v>206</v>
      </c>
      <c r="E12" s="36" t="s">
        <v>22</v>
      </c>
      <c r="F12" s="36" t="s">
        <v>207</v>
      </c>
      <c r="G12" s="35">
        <v>2017</v>
      </c>
      <c r="H12" s="36" t="s">
        <v>387</v>
      </c>
      <c r="I12" s="36" t="s">
        <v>388</v>
      </c>
      <c r="J12" s="35">
        <v>5</v>
      </c>
      <c r="K12" s="35">
        <v>26</v>
      </c>
      <c r="L12" s="35">
        <v>0</v>
      </c>
      <c r="M12" s="39">
        <v>43132</v>
      </c>
      <c r="O12" s="30">
        <v>20</v>
      </c>
      <c r="P12" s="30">
        <f>COUNTIF($K$2:$K$83,20)</f>
        <v>9</v>
      </c>
    </row>
    <row r="13" spans="1:16" s="3" customFormat="1" ht="14.25" x14ac:dyDescent="0.2">
      <c r="A13" s="3">
        <v>12</v>
      </c>
      <c r="B13" s="35">
        <v>2017</v>
      </c>
      <c r="C13" s="36" t="s">
        <v>214</v>
      </c>
      <c r="D13" s="36" t="s">
        <v>142</v>
      </c>
      <c r="E13" s="36" t="s">
        <v>22</v>
      </c>
      <c r="F13" s="36" t="s">
        <v>215</v>
      </c>
      <c r="G13" s="35">
        <v>2017</v>
      </c>
      <c r="H13" s="36" t="s">
        <v>387</v>
      </c>
      <c r="I13" s="36" t="s">
        <v>388</v>
      </c>
      <c r="J13" s="35">
        <v>5</v>
      </c>
      <c r="K13" s="35">
        <v>27</v>
      </c>
      <c r="L13" s="35">
        <v>0</v>
      </c>
      <c r="M13" s="39">
        <v>43132</v>
      </c>
      <c r="O13" s="30">
        <v>21</v>
      </c>
      <c r="P13" s="30">
        <f>COUNTIF($K$2:$K$83,21)</f>
        <v>7</v>
      </c>
    </row>
    <row r="14" spans="1:16" s="3" customFormat="1" ht="14.25" x14ac:dyDescent="0.2">
      <c r="A14" s="3">
        <v>13</v>
      </c>
      <c r="B14" s="35">
        <v>2017</v>
      </c>
      <c r="C14" s="36" t="s">
        <v>216</v>
      </c>
      <c r="D14" s="36" t="s">
        <v>217</v>
      </c>
      <c r="E14" s="36" t="s">
        <v>22</v>
      </c>
      <c r="F14" s="36" t="s">
        <v>218</v>
      </c>
      <c r="G14" s="35">
        <v>2017</v>
      </c>
      <c r="H14" s="36" t="s">
        <v>387</v>
      </c>
      <c r="I14" s="36" t="s">
        <v>388</v>
      </c>
      <c r="J14" s="35">
        <v>5</v>
      </c>
      <c r="K14" s="35">
        <v>26</v>
      </c>
      <c r="L14" s="35">
        <v>0</v>
      </c>
      <c r="M14" s="39">
        <v>43132</v>
      </c>
      <c r="O14" s="30">
        <v>22</v>
      </c>
      <c r="P14" s="30">
        <f>COUNTIF($K$2:$K$83,22)</f>
        <v>5</v>
      </c>
    </row>
    <row r="15" spans="1:16" s="3" customFormat="1" ht="14.25" x14ac:dyDescent="0.2">
      <c r="A15" s="3">
        <v>14</v>
      </c>
      <c r="B15" s="35">
        <v>2017</v>
      </c>
      <c r="C15" s="36" t="s">
        <v>219</v>
      </c>
      <c r="D15" s="36" t="s">
        <v>52</v>
      </c>
      <c r="E15" s="36" t="s">
        <v>22</v>
      </c>
      <c r="F15" s="36" t="s">
        <v>220</v>
      </c>
      <c r="G15" s="35">
        <v>2017</v>
      </c>
      <c r="H15" s="36" t="s">
        <v>387</v>
      </c>
      <c r="I15" s="36" t="s">
        <v>388</v>
      </c>
      <c r="J15" s="35">
        <v>5</v>
      </c>
      <c r="K15" s="35">
        <v>23</v>
      </c>
      <c r="L15" s="35">
        <v>0</v>
      </c>
      <c r="M15" s="39">
        <v>43132</v>
      </c>
      <c r="O15" s="30">
        <v>23</v>
      </c>
      <c r="P15" s="30">
        <f>COUNTIF($K$2:$K$83,23)</f>
        <v>9</v>
      </c>
    </row>
    <row r="16" spans="1:16" s="3" customFormat="1" ht="14.25" x14ac:dyDescent="0.2">
      <c r="A16" s="3">
        <v>15</v>
      </c>
      <c r="B16" s="35">
        <v>2017</v>
      </c>
      <c r="C16" s="36" t="s">
        <v>221</v>
      </c>
      <c r="D16" s="36" t="s">
        <v>222</v>
      </c>
      <c r="E16" s="36" t="s">
        <v>22</v>
      </c>
      <c r="F16" s="36" t="s">
        <v>223</v>
      </c>
      <c r="G16" s="35">
        <v>2017</v>
      </c>
      <c r="H16" s="36" t="s">
        <v>387</v>
      </c>
      <c r="I16" s="36" t="s">
        <v>388</v>
      </c>
      <c r="J16" s="35">
        <v>5</v>
      </c>
      <c r="K16" s="35">
        <v>25</v>
      </c>
      <c r="L16" s="35">
        <v>0</v>
      </c>
      <c r="M16" s="39">
        <v>43132</v>
      </c>
      <c r="O16" s="30">
        <v>24</v>
      </c>
      <c r="P16" s="30">
        <f>COUNTIF($K$2:$K$83,24)</f>
        <v>7</v>
      </c>
    </row>
    <row r="17" spans="1:16" s="3" customFormat="1" ht="14.25" x14ac:dyDescent="0.2">
      <c r="A17" s="3">
        <v>16</v>
      </c>
      <c r="B17" s="35">
        <v>2017</v>
      </c>
      <c r="C17" s="36" t="s">
        <v>229</v>
      </c>
      <c r="D17" s="36" t="s">
        <v>230</v>
      </c>
      <c r="E17" s="36" t="s">
        <v>22</v>
      </c>
      <c r="F17" s="36" t="s">
        <v>231</v>
      </c>
      <c r="G17" s="35">
        <v>2017</v>
      </c>
      <c r="H17" s="36" t="s">
        <v>387</v>
      </c>
      <c r="I17" s="36" t="s">
        <v>388</v>
      </c>
      <c r="J17" s="35">
        <v>5</v>
      </c>
      <c r="K17" s="35">
        <v>28</v>
      </c>
      <c r="L17" s="35">
        <v>0</v>
      </c>
      <c r="M17" s="39">
        <v>43132</v>
      </c>
      <c r="O17" s="30">
        <v>25</v>
      </c>
      <c r="P17" s="30">
        <f>COUNTIF($K$2:$K$83,25)</f>
        <v>5</v>
      </c>
    </row>
    <row r="18" spans="1:16" s="3" customFormat="1" ht="14.25" x14ac:dyDescent="0.2">
      <c r="A18" s="3">
        <v>17</v>
      </c>
      <c r="B18" s="35">
        <v>2017</v>
      </c>
      <c r="C18" s="36" t="s">
        <v>232</v>
      </c>
      <c r="D18" s="36" t="s">
        <v>233</v>
      </c>
      <c r="E18" s="36" t="s">
        <v>16</v>
      </c>
      <c r="F18" s="36" t="s">
        <v>234</v>
      </c>
      <c r="G18" s="35">
        <v>2017</v>
      </c>
      <c r="H18" s="36" t="s">
        <v>387</v>
      </c>
      <c r="I18" s="36" t="s">
        <v>388</v>
      </c>
      <c r="J18" s="35">
        <v>5</v>
      </c>
      <c r="K18" s="35">
        <v>28</v>
      </c>
      <c r="L18" s="35">
        <v>0</v>
      </c>
      <c r="M18" s="39">
        <v>43132</v>
      </c>
      <c r="O18" s="30">
        <v>26</v>
      </c>
      <c r="P18" s="30">
        <f>COUNTIF($K$2:$K$83,26)</f>
        <v>9</v>
      </c>
    </row>
    <row r="19" spans="1:16" s="3" customFormat="1" ht="14.25" x14ac:dyDescent="0.2">
      <c r="A19" s="3">
        <v>18</v>
      </c>
      <c r="B19" s="35">
        <v>2017</v>
      </c>
      <c r="C19" s="36" t="s">
        <v>208</v>
      </c>
      <c r="D19" s="36" t="s">
        <v>209</v>
      </c>
      <c r="E19" s="36" t="s">
        <v>22</v>
      </c>
      <c r="F19" s="36" t="s">
        <v>210</v>
      </c>
      <c r="G19" s="35">
        <v>2017</v>
      </c>
      <c r="H19" s="36" t="s">
        <v>387</v>
      </c>
      <c r="I19" s="36" t="s">
        <v>388</v>
      </c>
      <c r="J19" s="35">
        <v>5</v>
      </c>
      <c r="K19" s="35">
        <v>24</v>
      </c>
      <c r="L19" s="35">
        <v>0</v>
      </c>
      <c r="M19" s="39">
        <v>43133</v>
      </c>
      <c r="O19" s="30">
        <v>27</v>
      </c>
      <c r="P19" s="30">
        <f>COUNTIF($K$2:$K$83,27)</f>
        <v>7</v>
      </c>
    </row>
    <row r="20" spans="1:16" s="3" customFormat="1" ht="14.25" x14ac:dyDescent="0.2">
      <c r="A20" s="3">
        <v>19</v>
      </c>
      <c r="B20" s="35">
        <v>2017</v>
      </c>
      <c r="C20" s="36" t="s">
        <v>186</v>
      </c>
      <c r="D20" s="36" t="s">
        <v>187</v>
      </c>
      <c r="E20" s="36" t="s">
        <v>16</v>
      </c>
      <c r="F20" s="36" t="s">
        <v>188</v>
      </c>
      <c r="G20" s="35">
        <v>2017</v>
      </c>
      <c r="H20" s="36" t="s">
        <v>387</v>
      </c>
      <c r="I20" s="36" t="s">
        <v>388</v>
      </c>
      <c r="J20" s="35">
        <v>5</v>
      </c>
      <c r="K20" s="35">
        <v>29</v>
      </c>
      <c r="L20" s="35">
        <v>0</v>
      </c>
      <c r="M20" s="39">
        <v>43259</v>
      </c>
      <c r="O20" s="30">
        <v>28</v>
      </c>
      <c r="P20" s="30">
        <f>COUNTIF($K$2:$K$83,28)</f>
        <v>8</v>
      </c>
    </row>
    <row r="21" spans="1:16" s="3" customFormat="1" ht="14.25" x14ac:dyDescent="0.2">
      <c r="A21" s="3">
        <v>20</v>
      </c>
      <c r="B21" s="35">
        <v>2017</v>
      </c>
      <c r="C21" s="36" t="s">
        <v>203</v>
      </c>
      <c r="D21" s="36" t="s">
        <v>70</v>
      </c>
      <c r="E21" s="36" t="s">
        <v>22</v>
      </c>
      <c r="F21" s="36" t="s">
        <v>204</v>
      </c>
      <c r="G21" s="35">
        <v>2017</v>
      </c>
      <c r="H21" s="36" t="s">
        <v>387</v>
      </c>
      <c r="I21" s="36" t="s">
        <v>388</v>
      </c>
      <c r="J21" s="35">
        <v>5</v>
      </c>
      <c r="K21" s="35">
        <v>29</v>
      </c>
      <c r="L21" s="35">
        <v>0</v>
      </c>
      <c r="M21" s="39">
        <v>43259</v>
      </c>
      <c r="O21" s="30">
        <v>29</v>
      </c>
      <c r="P21" s="30">
        <f>COUNTIF($K$2:$K$83,29)</f>
        <v>5</v>
      </c>
    </row>
    <row r="22" spans="1:16" s="3" customFormat="1" ht="14.25" x14ac:dyDescent="0.2">
      <c r="A22" s="3">
        <v>21</v>
      </c>
      <c r="B22" s="35">
        <v>2017</v>
      </c>
      <c r="C22" s="36" t="s">
        <v>224</v>
      </c>
      <c r="D22" s="36" t="s">
        <v>40</v>
      </c>
      <c r="E22" s="36" t="s">
        <v>22</v>
      </c>
      <c r="F22" s="36" t="s">
        <v>225</v>
      </c>
      <c r="G22" s="35">
        <v>2017</v>
      </c>
      <c r="H22" s="36" t="s">
        <v>387</v>
      </c>
      <c r="I22" s="36" t="s">
        <v>388</v>
      </c>
      <c r="J22" s="35">
        <v>5</v>
      </c>
      <c r="K22" s="35">
        <v>30</v>
      </c>
      <c r="L22" s="35">
        <v>0</v>
      </c>
      <c r="M22" s="39">
        <v>43440</v>
      </c>
      <c r="O22" s="30">
        <v>30</v>
      </c>
      <c r="P22" s="30">
        <f>COUNTIF($K$2:$K$83,30)</f>
        <v>6</v>
      </c>
    </row>
    <row r="23" spans="1:16" s="3" customFormat="1" ht="14.25" x14ac:dyDescent="0.2">
      <c r="A23" s="3">
        <v>22</v>
      </c>
      <c r="B23" s="35">
        <v>2017</v>
      </c>
      <c r="C23" s="36" t="s">
        <v>235</v>
      </c>
      <c r="D23" s="36" t="s">
        <v>126</v>
      </c>
      <c r="E23" s="36" t="s">
        <v>22</v>
      </c>
      <c r="F23" s="36" t="s">
        <v>236</v>
      </c>
      <c r="G23" s="35">
        <v>2017</v>
      </c>
      <c r="H23" s="36" t="s">
        <v>387</v>
      </c>
      <c r="I23" s="36" t="s">
        <v>388</v>
      </c>
      <c r="J23" s="35">
        <v>5</v>
      </c>
      <c r="K23" s="35">
        <v>30</v>
      </c>
      <c r="L23" s="35">
        <v>0</v>
      </c>
      <c r="M23" s="39">
        <v>43440</v>
      </c>
      <c r="O23" s="30" t="s">
        <v>363</v>
      </c>
      <c r="P23" s="30">
        <f>COUNTIF($K$2:$K$83,31)</f>
        <v>2</v>
      </c>
    </row>
    <row r="24" spans="1:16" s="3" customFormat="1" ht="12" x14ac:dyDescent="0.2">
      <c r="A24" s="3">
        <v>23</v>
      </c>
      <c r="B24" s="35">
        <v>2018</v>
      </c>
      <c r="C24" s="36" t="s">
        <v>92</v>
      </c>
      <c r="D24" s="36" t="s">
        <v>93</v>
      </c>
      <c r="E24" s="36" t="s">
        <v>16</v>
      </c>
      <c r="F24" s="36" t="s">
        <v>94</v>
      </c>
      <c r="G24" s="35">
        <v>2018</v>
      </c>
      <c r="H24" s="36" t="s">
        <v>387</v>
      </c>
      <c r="I24" s="36" t="s">
        <v>388</v>
      </c>
      <c r="J24" s="35">
        <v>5</v>
      </c>
      <c r="K24" s="35">
        <v>23</v>
      </c>
      <c r="L24" s="35">
        <v>0</v>
      </c>
      <c r="M24" s="39">
        <v>43502</v>
      </c>
    </row>
    <row r="25" spans="1:16" s="3" customFormat="1" ht="12" x14ac:dyDescent="0.2">
      <c r="A25" s="3">
        <v>24</v>
      </c>
      <c r="B25" s="35">
        <v>2018</v>
      </c>
      <c r="C25" s="36" t="s">
        <v>95</v>
      </c>
      <c r="D25" s="36" t="s">
        <v>82</v>
      </c>
      <c r="E25" s="36" t="s">
        <v>16</v>
      </c>
      <c r="F25" s="36" t="s">
        <v>96</v>
      </c>
      <c r="G25" s="35">
        <v>2018</v>
      </c>
      <c r="H25" s="36" t="s">
        <v>387</v>
      </c>
      <c r="I25" s="36" t="s">
        <v>388</v>
      </c>
      <c r="J25" s="35">
        <v>5</v>
      </c>
      <c r="K25" s="35">
        <v>24</v>
      </c>
      <c r="L25" s="35">
        <v>0</v>
      </c>
      <c r="M25" s="39">
        <v>43502</v>
      </c>
    </row>
    <row r="26" spans="1:16" s="3" customFormat="1" ht="12" x14ac:dyDescent="0.2">
      <c r="A26" s="3">
        <v>25</v>
      </c>
      <c r="B26" s="35">
        <v>2018</v>
      </c>
      <c r="C26" s="36" t="s">
        <v>97</v>
      </c>
      <c r="D26" s="36" t="s">
        <v>98</v>
      </c>
      <c r="E26" s="36" t="s">
        <v>16</v>
      </c>
      <c r="F26" s="36" t="s">
        <v>99</v>
      </c>
      <c r="G26" s="35">
        <v>2018</v>
      </c>
      <c r="H26" s="36" t="s">
        <v>387</v>
      </c>
      <c r="I26" s="36" t="s">
        <v>388</v>
      </c>
      <c r="J26" s="35">
        <v>5</v>
      </c>
      <c r="K26" s="35">
        <v>27</v>
      </c>
      <c r="L26" s="35">
        <v>0</v>
      </c>
      <c r="M26" s="39">
        <v>43502</v>
      </c>
    </row>
    <row r="27" spans="1:16" s="3" customFormat="1" ht="12" x14ac:dyDescent="0.2">
      <c r="A27" s="3">
        <v>26</v>
      </c>
      <c r="B27" s="35">
        <v>2018</v>
      </c>
      <c r="C27" s="36" t="s">
        <v>105</v>
      </c>
      <c r="D27" s="36" t="s">
        <v>106</v>
      </c>
      <c r="E27" s="36" t="s">
        <v>16</v>
      </c>
      <c r="F27" s="36" t="s">
        <v>107</v>
      </c>
      <c r="G27" s="35">
        <v>2018</v>
      </c>
      <c r="H27" s="36" t="s">
        <v>387</v>
      </c>
      <c r="I27" s="36" t="s">
        <v>388</v>
      </c>
      <c r="J27" s="35">
        <v>5</v>
      </c>
      <c r="K27" s="35">
        <v>26</v>
      </c>
      <c r="L27" s="35">
        <v>0</v>
      </c>
      <c r="M27" s="39">
        <v>43502</v>
      </c>
    </row>
    <row r="28" spans="1:16" s="3" customFormat="1" ht="12" x14ac:dyDescent="0.2">
      <c r="A28" s="3">
        <v>27</v>
      </c>
      <c r="B28" s="35">
        <v>2018</v>
      </c>
      <c r="C28" s="36" t="s">
        <v>114</v>
      </c>
      <c r="D28" s="36" t="s">
        <v>115</v>
      </c>
      <c r="E28" s="36" t="s">
        <v>22</v>
      </c>
      <c r="F28" s="36" t="s">
        <v>116</v>
      </c>
      <c r="G28" s="35">
        <v>2018</v>
      </c>
      <c r="H28" s="36" t="s">
        <v>387</v>
      </c>
      <c r="I28" s="36" t="s">
        <v>388</v>
      </c>
      <c r="J28" s="35">
        <v>5</v>
      </c>
      <c r="K28" s="35">
        <v>20</v>
      </c>
      <c r="L28" s="35">
        <v>0</v>
      </c>
      <c r="M28" s="39">
        <v>43502</v>
      </c>
    </row>
    <row r="29" spans="1:16" s="3" customFormat="1" ht="12" x14ac:dyDescent="0.2">
      <c r="A29" s="3">
        <v>28</v>
      </c>
      <c r="B29" s="35">
        <v>2018</v>
      </c>
      <c r="C29" s="36" t="s">
        <v>128</v>
      </c>
      <c r="D29" s="36" t="s">
        <v>109</v>
      </c>
      <c r="E29" s="36" t="s">
        <v>22</v>
      </c>
      <c r="F29" s="36" t="s">
        <v>129</v>
      </c>
      <c r="G29" s="35">
        <v>2018</v>
      </c>
      <c r="H29" s="36" t="s">
        <v>387</v>
      </c>
      <c r="I29" s="36" t="s">
        <v>388</v>
      </c>
      <c r="J29" s="35">
        <v>5</v>
      </c>
      <c r="K29" s="35">
        <v>25</v>
      </c>
      <c r="L29" s="35">
        <v>0</v>
      </c>
      <c r="M29" s="39">
        <v>43502</v>
      </c>
    </row>
    <row r="30" spans="1:16" s="3" customFormat="1" ht="12" x14ac:dyDescent="0.2">
      <c r="A30" s="3">
        <v>29</v>
      </c>
      <c r="B30" s="35">
        <v>2018</v>
      </c>
      <c r="C30" s="36" t="s">
        <v>130</v>
      </c>
      <c r="D30" s="36" t="s">
        <v>82</v>
      </c>
      <c r="E30" s="36" t="s">
        <v>16</v>
      </c>
      <c r="F30" s="36" t="s">
        <v>131</v>
      </c>
      <c r="G30" s="35">
        <v>2018</v>
      </c>
      <c r="H30" s="36" t="s">
        <v>387</v>
      </c>
      <c r="I30" s="36" t="s">
        <v>388</v>
      </c>
      <c r="J30" s="35">
        <v>5</v>
      </c>
      <c r="K30" s="35">
        <v>27</v>
      </c>
      <c r="L30" s="35">
        <v>0</v>
      </c>
      <c r="M30" s="39">
        <v>43502</v>
      </c>
    </row>
    <row r="31" spans="1:16" s="3" customFormat="1" ht="12" x14ac:dyDescent="0.2">
      <c r="A31" s="3">
        <v>30</v>
      </c>
      <c r="B31" s="35">
        <v>2018</v>
      </c>
      <c r="C31" s="36" t="s">
        <v>421</v>
      </c>
      <c r="D31" s="36" t="s">
        <v>422</v>
      </c>
      <c r="E31" s="36" t="s">
        <v>22</v>
      </c>
      <c r="F31" s="36" t="s">
        <v>423</v>
      </c>
      <c r="G31" s="35">
        <v>2018</v>
      </c>
      <c r="H31" s="36" t="s">
        <v>387</v>
      </c>
      <c r="I31" s="36" t="s">
        <v>388</v>
      </c>
      <c r="J31" s="35">
        <v>5</v>
      </c>
      <c r="K31" s="35">
        <v>23</v>
      </c>
      <c r="L31" s="35">
        <v>0</v>
      </c>
      <c r="M31" s="39">
        <v>43502</v>
      </c>
    </row>
    <row r="32" spans="1:16" s="3" customFormat="1" ht="12" x14ac:dyDescent="0.2">
      <c r="A32" s="3">
        <v>31</v>
      </c>
      <c r="B32" s="35">
        <v>2018</v>
      </c>
      <c r="C32" s="36" t="s">
        <v>150</v>
      </c>
      <c r="D32" s="36" t="s">
        <v>151</v>
      </c>
      <c r="E32" s="36" t="s">
        <v>16</v>
      </c>
      <c r="F32" s="36" t="s">
        <v>152</v>
      </c>
      <c r="G32" s="35">
        <v>2018</v>
      </c>
      <c r="H32" s="36" t="s">
        <v>387</v>
      </c>
      <c r="I32" s="36" t="s">
        <v>388</v>
      </c>
      <c r="J32" s="35">
        <v>5</v>
      </c>
      <c r="K32" s="35">
        <v>26</v>
      </c>
      <c r="L32" s="35">
        <v>0</v>
      </c>
      <c r="M32" s="39">
        <v>43502</v>
      </c>
    </row>
    <row r="33" spans="1:13" s="3" customFormat="1" ht="12" x14ac:dyDescent="0.2">
      <c r="A33" s="3">
        <v>32</v>
      </c>
      <c r="B33" s="35">
        <v>2018</v>
      </c>
      <c r="C33" s="36" t="s">
        <v>153</v>
      </c>
      <c r="D33" s="36" t="s">
        <v>154</v>
      </c>
      <c r="E33" s="36" t="s">
        <v>22</v>
      </c>
      <c r="F33" s="36" t="s">
        <v>155</v>
      </c>
      <c r="G33" s="35">
        <v>2018</v>
      </c>
      <c r="H33" s="36" t="s">
        <v>387</v>
      </c>
      <c r="I33" s="36" t="s">
        <v>388</v>
      </c>
      <c r="J33" s="35">
        <v>5</v>
      </c>
      <c r="K33" s="35">
        <v>25</v>
      </c>
      <c r="L33" s="35">
        <v>0</v>
      </c>
      <c r="M33" s="39">
        <v>43502</v>
      </c>
    </row>
    <row r="34" spans="1:13" s="3" customFormat="1" ht="12" x14ac:dyDescent="0.2">
      <c r="A34" s="3">
        <v>33</v>
      </c>
      <c r="B34" s="35">
        <v>2018</v>
      </c>
      <c r="C34" s="36" t="s">
        <v>156</v>
      </c>
      <c r="D34" s="36" t="s">
        <v>34</v>
      </c>
      <c r="E34" s="36" t="s">
        <v>22</v>
      </c>
      <c r="F34" s="36" t="s">
        <v>157</v>
      </c>
      <c r="G34" s="35">
        <v>2018</v>
      </c>
      <c r="H34" s="36" t="s">
        <v>387</v>
      </c>
      <c r="I34" s="36" t="s">
        <v>388</v>
      </c>
      <c r="J34" s="35">
        <v>5</v>
      </c>
      <c r="K34" s="35">
        <v>23</v>
      </c>
      <c r="L34" s="35">
        <v>0</v>
      </c>
      <c r="M34" s="39">
        <v>43502</v>
      </c>
    </row>
    <row r="35" spans="1:13" s="3" customFormat="1" ht="12" x14ac:dyDescent="0.2">
      <c r="A35" s="3">
        <v>34</v>
      </c>
      <c r="B35" s="35">
        <v>2018</v>
      </c>
      <c r="C35" s="36" t="s">
        <v>160</v>
      </c>
      <c r="D35" s="36" t="s">
        <v>79</v>
      </c>
      <c r="E35" s="36" t="s">
        <v>22</v>
      </c>
      <c r="F35" s="36" t="s">
        <v>161</v>
      </c>
      <c r="G35" s="35">
        <v>2018</v>
      </c>
      <c r="H35" s="36" t="s">
        <v>387</v>
      </c>
      <c r="I35" s="36" t="s">
        <v>388</v>
      </c>
      <c r="J35" s="35">
        <v>5</v>
      </c>
      <c r="K35" s="35">
        <v>22</v>
      </c>
      <c r="L35" s="35">
        <v>0</v>
      </c>
      <c r="M35" s="39">
        <v>43502</v>
      </c>
    </row>
    <row r="36" spans="1:13" s="3" customFormat="1" ht="12" x14ac:dyDescent="0.2">
      <c r="A36" s="3">
        <v>35</v>
      </c>
      <c r="B36" s="35">
        <v>2018</v>
      </c>
      <c r="C36" s="36" t="s">
        <v>162</v>
      </c>
      <c r="D36" s="36" t="s">
        <v>163</v>
      </c>
      <c r="E36" s="36" t="s">
        <v>22</v>
      </c>
      <c r="F36" s="36" t="s">
        <v>164</v>
      </c>
      <c r="G36" s="35">
        <v>2018</v>
      </c>
      <c r="H36" s="36" t="s">
        <v>387</v>
      </c>
      <c r="I36" s="36" t="s">
        <v>388</v>
      </c>
      <c r="J36" s="35">
        <v>5</v>
      </c>
      <c r="K36" s="35">
        <v>20</v>
      </c>
      <c r="L36" s="35">
        <v>0</v>
      </c>
      <c r="M36" s="39">
        <v>43502</v>
      </c>
    </row>
    <row r="37" spans="1:13" s="3" customFormat="1" ht="12" x14ac:dyDescent="0.2">
      <c r="A37" s="3">
        <v>36</v>
      </c>
      <c r="B37" s="35">
        <v>2018</v>
      </c>
      <c r="C37" s="36" t="s">
        <v>165</v>
      </c>
      <c r="D37" s="36" t="s">
        <v>34</v>
      </c>
      <c r="E37" s="36" t="s">
        <v>22</v>
      </c>
      <c r="F37" s="36" t="s">
        <v>166</v>
      </c>
      <c r="G37" s="35">
        <v>2018</v>
      </c>
      <c r="H37" s="36" t="s">
        <v>387</v>
      </c>
      <c r="I37" s="36" t="s">
        <v>388</v>
      </c>
      <c r="J37" s="35">
        <v>5</v>
      </c>
      <c r="K37" s="35">
        <v>26</v>
      </c>
      <c r="L37" s="35">
        <v>0</v>
      </c>
      <c r="M37" s="39">
        <v>43502</v>
      </c>
    </row>
    <row r="38" spans="1:13" s="3" customFormat="1" ht="12" x14ac:dyDescent="0.2">
      <c r="A38" s="3">
        <v>37</v>
      </c>
      <c r="B38" s="35">
        <v>2018</v>
      </c>
      <c r="C38" s="36" t="s">
        <v>170</v>
      </c>
      <c r="D38" s="36" t="s">
        <v>171</v>
      </c>
      <c r="E38" s="36" t="s">
        <v>16</v>
      </c>
      <c r="F38" s="36" t="s">
        <v>172</v>
      </c>
      <c r="G38" s="35">
        <v>2018</v>
      </c>
      <c r="H38" s="36" t="s">
        <v>387</v>
      </c>
      <c r="I38" s="36" t="s">
        <v>388</v>
      </c>
      <c r="J38" s="35">
        <v>5</v>
      </c>
      <c r="K38" s="35">
        <v>24</v>
      </c>
      <c r="L38" s="35">
        <v>0</v>
      </c>
      <c r="M38" s="39">
        <v>43502</v>
      </c>
    </row>
    <row r="39" spans="1:13" s="3" customFormat="1" ht="12" x14ac:dyDescent="0.2">
      <c r="A39" s="3">
        <v>38</v>
      </c>
      <c r="B39" s="35">
        <v>2018</v>
      </c>
      <c r="C39" s="36" t="s">
        <v>179</v>
      </c>
      <c r="D39" s="36" t="s">
        <v>180</v>
      </c>
      <c r="E39" s="36" t="s">
        <v>22</v>
      </c>
      <c r="F39" s="36" t="s">
        <v>181</v>
      </c>
      <c r="G39" s="35">
        <v>2018</v>
      </c>
      <c r="H39" s="36" t="s">
        <v>387</v>
      </c>
      <c r="I39" s="36" t="s">
        <v>388</v>
      </c>
      <c r="J39" s="35">
        <v>5</v>
      </c>
      <c r="K39" s="35">
        <v>27</v>
      </c>
      <c r="L39" s="35">
        <v>0</v>
      </c>
      <c r="M39" s="39">
        <v>43502</v>
      </c>
    </row>
    <row r="40" spans="1:13" s="3" customFormat="1" ht="12" x14ac:dyDescent="0.2">
      <c r="A40" s="3">
        <v>39</v>
      </c>
      <c r="B40" s="35">
        <v>2018</v>
      </c>
      <c r="C40" s="36" t="s">
        <v>103</v>
      </c>
      <c r="D40" s="36" t="s">
        <v>37</v>
      </c>
      <c r="E40" s="36" t="s">
        <v>22</v>
      </c>
      <c r="F40" s="36" t="s">
        <v>104</v>
      </c>
      <c r="G40" s="35">
        <v>2018</v>
      </c>
      <c r="H40" s="36" t="s">
        <v>387</v>
      </c>
      <c r="I40" s="36" t="s">
        <v>388</v>
      </c>
      <c r="J40" s="35">
        <v>5</v>
      </c>
      <c r="K40" s="35">
        <v>29</v>
      </c>
      <c r="L40" s="35">
        <v>0</v>
      </c>
      <c r="M40" s="39">
        <v>43504</v>
      </c>
    </row>
    <row r="41" spans="1:13" s="3" customFormat="1" ht="12" x14ac:dyDescent="0.2">
      <c r="A41" s="3">
        <v>40</v>
      </c>
      <c r="B41" s="35">
        <v>2018</v>
      </c>
      <c r="C41" s="36" t="s">
        <v>132</v>
      </c>
      <c r="D41" s="36" t="s">
        <v>133</v>
      </c>
      <c r="E41" s="36" t="s">
        <v>16</v>
      </c>
      <c r="F41" s="36" t="s">
        <v>134</v>
      </c>
      <c r="G41" s="35">
        <v>2018</v>
      </c>
      <c r="H41" s="36" t="s">
        <v>387</v>
      </c>
      <c r="I41" s="36" t="s">
        <v>388</v>
      </c>
      <c r="J41" s="35">
        <v>5</v>
      </c>
      <c r="K41" s="35">
        <v>30</v>
      </c>
      <c r="L41" s="35">
        <v>0</v>
      </c>
      <c r="M41" s="39">
        <v>43504</v>
      </c>
    </row>
    <row r="42" spans="1:13" s="3" customFormat="1" ht="12" x14ac:dyDescent="0.2">
      <c r="A42" s="3">
        <v>41</v>
      </c>
      <c r="B42" s="35">
        <v>2018</v>
      </c>
      <c r="C42" s="36" t="s">
        <v>135</v>
      </c>
      <c r="D42" s="36" t="s">
        <v>136</v>
      </c>
      <c r="E42" s="36" t="s">
        <v>22</v>
      </c>
      <c r="F42" s="36" t="s">
        <v>137</v>
      </c>
      <c r="G42" s="35">
        <v>2018</v>
      </c>
      <c r="H42" s="36" t="s">
        <v>387</v>
      </c>
      <c r="I42" s="36" t="s">
        <v>388</v>
      </c>
      <c r="J42" s="35">
        <v>5</v>
      </c>
      <c r="K42" s="35">
        <v>31</v>
      </c>
      <c r="L42" s="35">
        <v>1</v>
      </c>
      <c r="M42" s="39">
        <v>43504</v>
      </c>
    </row>
    <row r="43" spans="1:13" s="3" customFormat="1" ht="12" x14ac:dyDescent="0.2">
      <c r="A43" s="3">
        <v>42</v>
      </c>
      <c r="B43" s="35">
        <v>2018</v>
      </c>
      <c r="C43" s="36" t="s">
        <v>182</v>
      </c>
      <c r="D43" s="36" t="s">
        <v>163</v>
      </c>
      <c r="E43" s="36" t="s">
        <v>22</v>
      </c>
      <c r="F43" s="36" t="s">
        <v>183</v>
      </c>
      <c r="G43" s="35">
        <v>2018</v>
      </c>
      <c r="H43" s="36" t="s">
        <v>387</v>
      </c>
      <c r="I43" s="36" t="s">
        <v>388</v>
      </c>
      <c r="J43" s="35">
        <v>5</v>
      </c>
      <c r="K43" s="35">
        <v>23</v>
      </c>
      <c r="L43" s="35">
        <v>0</v>
      </c>
      <c r="M43" s="39">
        <v>43504</v>
      </c>
    </row>
    <row r="44" spans="1:13" s="3" customFormat="1" ht="12" x14ac:dyDescent="0.2">
      <c r="A44" s="3">
        <v>43</v>
      </c>
      <c r="B44" s="35">
        <v>2018</v>
      </c>
      <c r="C44" s="36" t="s">
        <v>184</v>
      </c>
      <c r="D44" s="36" t="s">
        <v>49</v>
      </c>
      <c r="E44" s="36" t="s">
        <v>22</v>
      </c>
      <c r="F44" s="36" t="s">
        <v>185</v>
      </c>
      <c r="G44" s="35">
        <v>2018</v>
      </c>
      <c r="H44" s="36" t="s">
        <v>387</v>
      </c>
      <c r="I44" s="36" t="s">
        <v>388</v>
      </c>
      <c r="J44" s="35">
        <v>5</v>
      </c>
      <c r="K44" s="35">
        <v>31</v>
      </c>
      <c r="L44" s="35">
        <v>1</v>
      </c>
      <c r="M44" s="39">
        <v>43504</v>
      </c>
    </row>
    <row r="45" spans="1:13" s="3" customFormat="1" ht="12" x14ac:dyDescent="0.2">
      <c r="A45" s="3">
        <v>44</v>
      </c>
      <c r="B45" s="35">
        <v>2018</v>
      </c>
      <c r="C45" s="36" t="s">
        <v>111</v>
      </c>
      <c r="D45" s="36" t="s">
        <v>112</v>
      </c>
      <c r="E45" s="36" t="s">
        <v>16</v>
      </c>
      <c r="F45" s="36" t="s">
        <v>113</v>
      </c>
      <c r="G45" s="35">
        <v>2018</v>
      </c>
      <c r="H45" s="36" t="s">
        <v>387</v>
      </c>
      <c r="I45" s="36" t="s">
        <v>388</v>
      </c>
      <c r="J45" s="35">
        <v>5</v>
      </c>
      <c r="K45" s="35">
        <v>22</v>
      </c>
      <c r="L45" s="35">
        <v>0</v>
      </c>
      <c r="M45" s="39">
        <v>43621</v>
      </c>
    </row>
    <row r="46" spans="1:13" s="3" customFormat="1" ht="12" x14ac:dyDescent="0.2">
      <c r="A46" s="3">
        <v>45</v>
      </c>
      <c r="B46" s="35">
        <v>2018</v>
      </c>
      <c r="C46" s="36" t="s">
        <v>147</v>
      </c>
      <c r="D46" s="36" t="s">
        <v>148</v>
      </c>
      <c r="E46" s="36" t="s">
        <v>22</v>
      </c>
      <c r="F46" s="36" t="s">
        <v>149</v>
      </c>
      <c r="G46" s="35">
        <v>2018</v>
      </c>
      <c r="H46" s="36" t="s">
        <v>387</v>
      </c>
      <c r="I46" s="36" t="s">
        <v>388</v>
      </c>
      <c r="J46" s="35">
        <v>5</v>
      </c>
      <c r="K46" s="35">
        <v>26</v>
      </c>
      <c r="L46" s="35">
        <v>0</v>
      </c>
      <c r="M46" s="39">
        <v>43623</v>
      </c>
    </row>
    <row r="47" spans="1:13" s="3" customFormat="1" ht="12" x14ac:dyDescent="0.2">
      <c r="A47" s="3">
        <v>46</v>
      </c>
      <c r="B47" s="35">
        <v>2018</v>
      </c>
      <c r="C47" s="36" t="s">
        <v>167</v>
      </c>
      <c r="D47" s="36" t="s">
        <v>168</v>
      </c>
      <c r="E47" s="36" t="s">
        <v>22</v>
      </c>
      <c r="F47" s="36" t="s">
        <v>169</v>
      </c>
      <c r="G47" s="35">
        <v>2018</v>
      </c>
      <c r="H47" s="36" t="s">
        <v>387</v>
      </c>
      <c r="I47" s="36" t="s">
        <v>388</v>
      </c>
      <c r="J47" s="35">
        <v>5</v>
      </c>
      <c r="K47" s="35">
        <v>21</v>
      </c>
      <c r="L47" s="35">
        <v>0</v>
      </c>
      <c r="M47" s="39">
        <v>43623</v>
      </c>
    </row>
    <row r="48" spans="1:13" s="3" customFormat="1" ht="12" x14ac:dyDescent="0.2">
      <c r="A48" s="3">
        <v>47</v>
      </c>
      <c r="B48" s="35">
        <v>2018</v>
      </c>
      <c r="C48" s="36" t="s">
        <v>173</v>
      </c>
      <c r="D48" s="36" t="s">
        <v>174</v>
      </c>
      <c r="E48" s="36" t="s">
        <v>22</v>
      </c>
      <c r="F48" s="36" t="s">
        <v>175</v>
      </c>
      <c r="G48" s="35">
        <v>2018</v>
      </c>
      <c r="H48" s="36" t="s">
        <v>387</v>
      </c>
      <c r="I48" s="36" t="s">
        <v>388</v>
      </c>
      <c r="J48" s="35">
        <v>5</v>
      </c>
      <c r="K48" s="35">
        <v>28</v>
      </c>
      <c r="L48" s="35">
        <v>0</v>
      </c>
      <c r="M48" s="39">
        <v>43623</v>
      </c>
    </row>
    <row r="49" spans="1:13" s="3" customFormat="1" ht="12" x14ac:dyDescent="0.2">
      <c r="A49" s="3">
        <v>48</v>
      </c>
      <c r="B49" s="35">
        <v>2018</v>
      </c>
      <c r="C49" s="36" t="s">
        <v>141</v>
      </c>
      <c r="D49" s="36" t="s">
        <v>142</v>
      </c>
      <c r="E49" s="36" t="s">
        <v>22</v>
      </c>
      <c r="F49" s="36" t="s">
        <v>143</v>
      </c>
      <c r="G49" s="35">
        <v>2018</v>
      </c>
      <c r="H49" s="36" t="s">
        <v>387</v>
      </c>
      <c r="I49" s="36" t="s">
        <v>388</v>
      </c>
      <c r="J49" s="35">
        <v>5</v>
      </c>
      <c r="K49" s="35">
        <v>22</v>
      </c>
      <c r="L49" s="35">
        <v>0</v>
      </c>
      <c r="M49" s="39">
        <v>43649</v>
      </c>
    </row>
    <row r="50" spans="1:13" s="3" customFormat="1" ht="12" x14ac:dyDescent="0.2">
      <c r="A50" s="3">
        <v>49</v>
      </c>
      <c r="B50" s="35">
        <v>2018</v>
      </c>
      <c r="C50" s="36" t="s">
        <v>108</v>
      </c>
      <c r="D50" s="36" t="s">
        <v>109</v>
      </c>
      <c r="E50" s="36" t="s">
        <v>22</v>
      </c>
      <c r="F50" s="36" t="s">
        <v>110</v>
      </c>
      <c r="G50" s="35">
        <v>2018</v>
      </c>
      <c r="H50" s="36" t="s">
        <v>387</v>
      </c>
      <c r="I50" s="36" t="s">
        <v>388</v>
      </c>
      <c r="J50" s="35">
        <v>5</v>
      </c>
      <c r="K50" s="35">
        <v>23</v>
      </c>
      <c r="L50" s="35">
        <v>0</v>
      </c>
      <c r="M50" s="39">
        <v>43803</v>
      </c>
    </row>
    <row r="51" spans="1:13" s="3" customFormat="1" ht="12" x14ac:dyDescent="0.2">
      <c r="A51" s="3">
        <v>50</v>
      </c>
      <c r="B51" s="35">
        <v>2018</v>
      </c>
      <c r="C51" s="36" t="s">
        <v>117</v>
      </c>
      <c r="D51" s="36" t="s">
        <v>118</v>
      </c>
      <c r="E51" s="36" t="s">
        <v>22</v>
      </c>
      <c r="F51" s="36" t="s">
        <v>119</v>
      </c>
      <c r="G51" s="35">
        <v>2018</v>
      </c>
      <c r="H51" s="36" t="s">
        <v>387</v>
      </c>
      <c r="I51" s="36" t="s">
        <v>388</v>
      </c>
      <c r="J51" s="35">
        <v>5</v>
      </c>
      <c r="K51" s="35">
        <v>28</v>
      </c>
      <c r="L51" s="35">
        <v>0</v>
      </c>
      <c r="M51" s="39">
        <v>43803</v>
      </c>
    </row>
    <row r="52" spans="1:13" s="3" customFormat="1" ht="12" x14ac:dyDescent="0.2">
      <c r="A52" s="3">
        <v>51</v>
      </c>
      <c r="B52" s="35">
        <v>2018</v>
      </c>
      <c r="C52" s="36" t="s">
        <v>125</v>
      </c>
      <c r="D52" s="36" t="s">
        <v>126</v>
      </c>
      <c r="E52" s="36" t="s">
        <v>22</v>
      </c>
      <c r="F52" s="36" t="s">
        <v>127</v>
      </c>
      <c r="G52" s="35">
        <v>2018</v>
      </c>
      <c r="H52" s="36" t="s">
        <v>387</v>
      </c>
      <c r="I52" s="36" t="s">
        <v>388</v>
      </c>
      <c r="J52" s="35">
        <v>5</v>
      </c>
      <c r="K52" s="35">
        <v>21</v>
      </c>
      <c r="L52" s="35">
        <v>0</v>
      </c>
      <c r="M52" s="39">
        <v>43803</v>
      </c>
    </row>
    <row r="53" spans="1:13" s="3" customFormat="1" ht="12" x14ac:dyDescent="0.2">
      <c r="A53" s="3">
        <v>52</v>
      </c>
      <c r="B53" s="35">
        <v>2019</v>
      </c>
      <c r="C53" s="36" t="s">
        <v>27</v>
      </c>
      <c r="D53" s="36" t="s">
        <v>28</v>
      </c>
      <c r="E53" s="36" t="s">
        <v>22</v>
      </c>
      <c r="F53" s="36" t="s">
        <v>29</v>
      </c>
      <c r="G53" s="35">
        <v>2019</v>
      </c>
      <c r="H53" s="36" t="s">
        <v>387</v>
      </c>
      <c r="I53" s="36" t="s">
        <v>388</v>
      </c>
      <c r="J53" s="35">
        <v>5</v>
      </c>
      <c r="K53" s="35">
        <v>30</v>
      </c>
      <c r="L53" s="35">
        <v>0</v>
      </c>
      <c r="M53" s="39">
        <v>43868</v>
      </c>
    </row>
    <row r="54" spans="1:13" s="3" customFormat="1" ht="12" x14ac:dyDescent="0.2">
      <c r="A54" s="3">
        <v>53</v>
      </c>
      <c r="B54" s="35">
        <v>2019</v>
      </c>
      <c r="C54" s="36" t="s">
        <v>108</v>
      </c>
      <c r="D54" s="36" t="s">
        <v>133</v>
      </c>
      <c r="E54" s="36" t="s">
        <v>16</v>
      </c>
      <c r="F54" s="36" t="s">
        <v>546</v>
      </c>
      <c r="G54" s="35">
        <v>2019</v>
      </c>
      <c r="H54" s="36" t="s">
        <v>387</v>
      </c>
      <c r="I54" s="36" t="s">
        <v>388</v>
      </c>
      <c r="J54" s="35">
        <v>5</v>
      </c>
      <c r="K54" s="35">
        <v>24</v>
      </c>
      <c r="L54" s="35">
        <v>0</v>
      </c>
      <c r="M54" s="39">
        <v>43868</v>
      </c>
    </row>
    <row r="55" spans="1:13" s="3" customFormat="1" ht="12" x14ac:dyDescent="0.2">
      <c r="A55" s="3">
        <v>54</v>
      </c>
      <c r="B55" s="35">
        <v>2019</v>
      </c>
      <c r="C55" s="36" t="s">
        <v>36</v>
      </c>
      <c r="D55" s="36" t="s">
        <v>37</v>
      </c>
      <c r="E55" s="36" t="s">
        <v>22</v>
      </c>
      <c r="F55" s="36" t="s">
        <v>38</v>
      </c>
      <c r="G55" s="35">
        <v>2019</v>
      </c>
      <c r="H55" s="36" t="s">
        <v>387</v>
      </c>
      <c r="I55" s="36" t="s">
        <v>388</v>
      </c>
      <c r="J55" s="35">
        <v>5</v>
      </c>
      <c r="K55" s="35">
        <v>28</v>
      </c>
      <c r="L55" s="35">
        <v>0</v>
      </c>
      <c r="M55" s="39">
        <v>43868</v>
      </c>
    </row>
    <row r="56" spans="1:13" s="3" customFormat="1" ht="12" x14ac:dyDescent="0.2">
      <c r="A56" s="3">
        <v>55</v>
      </c>
      <c r="B56" s="35">
        <v>2019</v>
      </c>
      <c r="C56" s="36" t="s">
        <v>45</v>
      </c>
      <c r="D56" s="36" t="s">
        <v>46</v>
      </c>
      <c r="E56" s="36" t="s">
        <v>16</v>
      </c>
      <c r="F56" s="36" t="s">
        <v>47</v>
      </c>
      <c r="G56" s="35">
        <v>2019</v>
      </c>
      <c r="H56" s="36" t="s">
        <v>387</v>
      </c>
      <c r="I56" s="36" t="s">
        <v>388</v>
      </c>
      <c r="J56" s="35">
        <v>5</v>
      </c>
      <c r="K56" s="35">
        <v>27</v>
      </c>
      <c r="L56" s="35">
        <v>0</v>
      </c>
      <c r="M56" s="39">
        <v>43868</v>
      </c>
    </row>
    <row r="57" spans="1:13" s="3" customFormat="1" ht="12" x14ac:dyDescent="0.2">
      <c r="A57" s="3">
        <v>56</v>
      </c>
      <c r="B57" s="35">
        <v>2019</v>
      </c>
      <c r="C57" s="36" t="s">
        <v>418</v>
      </c>
      <c r="D57" s="36" t="s">
        <v>419</v>
      </c>
      <c r="E57" s="36" t="s">
        <v>16</v>
      </c>
      <c r="F57" s="36" t="s">
        <v>420</v>
      </c>
      <c r="G57" s="35">
        <v>2019</v>
      </c>
      <c r="H57" s="36" t="s">
        <v>387</v>
      </c>
      <c r="I57" s="36" t="s">
        <v>388</v>
      </c>
      <c r="J57" s="35">
        <v>5</v>
      </c>
      <c r="K57" s="35">
        <v>29</v>
      </c>
      <c r="L57" s="35">
        <v>0</v>
      </c>
      <c r="M57" s="39">
        <v>43868</v>
      </c>
    </row>
    <row r="58" spans="1:13" s="3" customFormat="1" ht="12" x14ac:dyDescent="0.2">
      <c r="A58" s="3">
        <v>57</v>
      </c>
      <c r="B58" s="35">
        <v>2019</v>
      </c>
      <c r="C58" s="36" t="s">
        <v>84</v>
      </c>
      <c r="D58" s="36" t="s">
        <v>31</v>
      </c>
      <c r="E58" s="36" t="s">
        <v>22</v>
      </c>
      <c r="F58" s="36" t="s">
        <v>85</v>
      </c>
      <c r="G58" s="35">
        <v>2019</v>
      </c>
      <c r="H58" s="36" t="s">
        <v>387</v>
      </c>
      <c r="I58" s="36" t="s">
        <v>388</v>
      </c>
      <c r="J58" s="35">
        <v>5</v>
      </c>
      <c r="K58" s="35">
        <v>29</v>
      </c>
      <c r="L58" s="35">
        <v>0</v>
      </c>
      <c r="M58" s="39">
        <v>43868</v>
      </c>
    </row>
    <row r="59" spans="1:13" s="3" customFormat="1" ht="12" x14ac:dyDescent="0.2">
      <c r="A59" s="3">
        <v>58</v>
      </c>
      <c r="B59" s="35">
        <v>2019</v>
      </c>
      <c r="C59" s="36" t="s">
        <v>519</v>
      </c>
      <c r="D59" s="36" t="s">
        <v>109</v>
      </c>
      <c r="E59" s="36" t="s">
        <v>22</v>
      </c>
      <c r="F59" s="36" t="s">
        <v>520</v>
      </c>
      <c r="G59" s="35">
        <v>2019</v>
      </c>
      <c r="H59" s="36" t="s">
        <v>387</v>
      </c>
      <c r="I59" s="36" t="s">
        <v>388</v>
      </c>
      <c r="J59" s="35">
        <v>5</v>
      </c>
      <c r="K59" s="35">
        <v>27</v>
      </c>
      <c r="L59" s="35">
        <v>0</v>
      </c>
      <c r="M59" s="39">
        <v>43868</v>
      </c>
    </row>
    <row r="60" spans="1:13" s="3" customFormat="1" ht="12" x14ac:dyDescent="0.2">
      <c r="A60" s="3">
        <v>59</v>
      </c>
      <c r="B60" s="35">
        <v>2019</v>
      </c>
      <c r="C60" s="36" t="s">
        <v>89</v>
      </c>
      <c r="D60" s="36" t="s">
        <v>90</v>
      </c>
      <c r="E60" s="36" t="s">
        <v>22</v>
      </c>
      <c r="F60" s="36" t="s">
        <v>91</v>
      </c>
      <c r="G60" s="35">
        <v>2019</v>
      </c>
      <c r="H60" s="36" t="s">
        <v>387</v>
      </c>
      <c r="I60" s="36" t="s">
        <v>388</v>
      </c>
      <c r="J60" s="35">
        <v>5</v>
      </c>
      <c r="K60" s="35">
        <v>30</v>
      </c>
      <c r="L60" s="35">
        <v>0</v>
      </c>
      <c r="M60" s="39">
        <v>43868</v>
      </c>
    </row>
    <row r="61" spans="1:13" s="3" customFormat="1" ht="12" x14ac:dyDescent="0.2">
      <c r="A61" s="3">
        <v>60</v>
      </c>
      <c r="B61" s="35">
        <v>2018</v>
      </c>
      <c r="C61" s="36" t="s">
        <v>158</v>
      </c>
      <c r="D61" s="36" t="s">
        <v>25</v>
      </c>
      <c r="E61" s="36" t="s">
        <v>22</v>
      </c>
      <c r="F61" s="36" t="s">
        <v>159</v>
      </c>
      <c r="G61" s="35">
        <v>2018</v>
      </c>
      <c r="H61" s="36" t="s">
        <v>387</v>
      </c>
      <c r="I61" s="36" t="s">
        <v>388</v>
      </c>
      <c r="J61" s="35">
        <v>5</v>
      </c>
      <c r="K61" s="35">
        <v>20</v>
      </c>
      <c r="L61" s="35">
        <v>0</v>
      </c>
      <c r="M61" s="39">
        <v>43873</v>
      </c>
    </row>
    <row r="62" spans="1:13" s="3" customFormat="1" ht="12" x14ac:dyDescent="0.2">
      <c r="A62" s="3">
        <v>61</v>
      </c>
      <c r="B62" s="35">
        <v>2019</v>
      </c>
      <c r="C62" s="36" t="s">
        <v>24</v>
      </c>
      <c r="D62" s="36" t="s">
        <v>25</v>
      </c>
      <c r="E62" s="36" t="s">
        <v>22</v>
      </c>
      <c r="F62" s="36" t="s">
        <v>26</v>
      </c>
      <c r="G62" s="35">
        <v>2019</v>
      </c>
      <c r="H62" s="36" t="s">
        <v>387</v>
      </c>
      <c r="I62" s="36" t="s">
        <v>388</v>
      </c>
      <c r="J62" s="35">
        <v>5</v>
      </c>
      <c r="K62" s="35">
        <v>25</v>
      </c>
      <c r="L62" s="35">
        <v>0</v>
      </c>
      <c r="M62" s="39">
        <v>43873</v>
      </c>
    </row>
    <row r="63" spans="1:13" s="3" customFormat="1" ht="12" x14ac:dyDescent="0.2">
      <c r="A63" s="3">
        <v>62</v>
      </c>
      <c r="B63" s="35">
        <v>2019</v>
      </c>
      <c r="C63" s="36" t="s">
        <v>33</v>
      </c>
      <c r="D63" s="36" t="s">
        <v>34</v>
      </c>
      <c r="E63" s="36" t="s">
        <v>22</v>
      </c>
      <c r="F63" s="36" t="s">
        <v>35</v>
      </c>
      <c r="G63" s="35">
        <v>2019</v>
      </c>
      <c r="H63" s="36" t="s">
        <v>387</v>
      </c>
      <c r="I63" s="36" t="s">
        <v>388</v>
      </c>
      <c r="J63" s="35">
        <v>5</v>
      </c>
      <c r="K63" s="35">
        <v>22</v>
      </c>
      <c r="L63" s="35">
        <v>0</v>
      </c>
      <c r="M63" s="39">
        <v>43873</v>
      </c>
    </row>
    <row r="64" spans="1:13" s="3" customFormat="1" ht="12" x14ac:dyDescent="0.2">
      <c r="A64" s="3">
        <v>63</v>
      </c>
      <c r="B64" s="35">
        <v>2019</v>
      </c>
      <c r="C64" s="36" t="s">
        <v>409</v>
      </c>
      <c r="D64" s="36" t="s">
        <v>410</v>
      </c>
      <c r="E64" s="36" t="s">
        <v>22</v>
      </c>
      <c r="F64" s="36" t="s">
        <v>411</v>
      </c>
      <c r="G64" s="35">
        <v>2019</v>
      </c>
      <c r="H64" s="36" t="s">
        <v>387</v>
      </c>
      <c r="I64" s="36" t="s">
        <v>388</v>
      </c>
      <c r="J64" s="35">
        <v>5</v>
      </c>
      <c r="K64" s="35">
        <v>23</v>
      </c>
      <c r="L64" s="35">
        <v>0</v>
      </c>
      <c r="M64" s="39">
        <v>43873</v>
      </c>
    </row>
    <row r="65" spans="1:13" s="3" customFormat="1" ht="12" x14ac:dyDescent="0.2">
      <c r="A65" s="3">
        <v>64</v>
      </c>
      <c r="B65" s="35">
        <v>2019</v>
      </c>
      <c r="C65" s="36" t="s">
        <v>51</v>
      </c>
      <c r="D65" s="36" t="s">
        <v>52</v>
      </c>
      <c r="E65" s="36" t="s">
        <v>22</v>
      </c>
      <c r="F65" s="36" t="s">
        <v>53</v>
      </c>
      <c r="G65" s="35">
        <v>2019</v>
      </c>
      <c r="H65" s="36" t="s">
        <v>387</v>
      </c>
      <c r="I65" s="36" t="s">
        <v>388</v>
      </c>
      <c r="J65" s="35">
        <v>5</v>
      </c>
      <c r="K65" s="35">
        <v>27</v>
      </c>
      <c r="L65" s="35">
        <v>0</v>
      </c>
      <c r="M65" s="39">
        <v>43873</v>
      </c>
    </row>
    <row r="66" spans="1:13" s="3" customFormat="1" ht="12" x14ac:dyDescent="0.2">
      <c r="A66" s="3">
        <v>65</v>
      </c>
      <c r="B66" s="35">
        <v>2019</v>
      </c>
      <c r="C66" s="36" t="s">
        <v>54</v>
      </c>
      <c r="D66" s="36" t="s">
        <v>40</v>
      </c>
      <c r="E66" s="36" t="s">
        <v>22</v>
      </c>
      <c r="F66" s="36" t="s">
        <v>55</v>
      </c>
      <c r="G66" s="35">
        <v>2019</v>
      </c>
      <c r="H66" s="36" t="s">
        <v>387</v>
      </c>
      <c r="I66" s="36" t="s">
        <v>388</v>
      </c>
      <c r="J66" s="35">
        <v>5</v>
      </c>
      <c r="K66" s="35">
        <v>21</v>
      </c>
      <c r="L66" s="35">
        <v>0</v>
      </c>
      <c r="M66" s="39">
        <v>43873</v>
      </c>
    </row>
    <row r="67" spans="1:13" s="3" customFormat="1" ht="12" x14ac:dyDescent="0.2">
      <c r="A67" s="3">
        <v>66</v>
      </c>
      <c r="B67" s="35">
        <v>2019</v>
      </c>
      <c r="C67" s="36" t="s">
        <v>56</v>
      </c>
      <c r="D67" s="36" t="s">
        <v>57</v>
      </c>
      <c r="E67" s="36" t="s">
        <v>16</v>
      </c>
      <c r="F67" s="36" t="s">
        <v>58</v>
      </c>
      <c r="G67" s="35">
        <v>2019</v>
      </c>
      <c r="H67" s="36" t="s">
        <v>387</v>
      </c>
      <c r="I67" s="36" t="s">
        <v>388</v>
      </c>
      <c r="J67" s="35">
        <v>5</v>
      </c>
      <c r="K67" s="35">
        <v>21</v>
      </c>
      <c r="L67" s="35">
        <v>0</v>
      </c>
      <c r="M67" s="39">
        <v>43873</v>
      </c>
    </row>
    <row r="68" spans="1:13" s="3" customFormat="1" ht="12" x14ac:dyDescent="0.2">
      <c r="A68" s="3">
        <v>67</v>
      </c>
      <c r="B68" s="35">
        <v>2019</v>
      </c>
      <c r="C68" s="36" t="s">
        <v>59</v>
      </c>
      <c r="D68" s="36" t="s">
        <v>31</v>
      </c>
      <c r="E68" s="36" t="s">
        <v>22</v>
      </c>
      <c r="F68" s="36" t="s">
        <v>60</v>
      </c>
      <c r="G68" s="35">
        <v>2019</v>
      </c>
      <c r="H68" s="36" t="s">
        <v>387</v>
      </c>
      <c r="I68" s="36" t="s">
        <v>388</v>
      </c>
      <c r="J68" s="35">
        <v>5</v>
      </c>
      <c r="K68" s="35">
        <v>21</v>
      </c>
      <c r="L68" s="35">
        <v>0</v>
      </c>
      <c r="M68" s="39">
        <v>43873</v>
      </c>
    </row>
    <row r="69" spans="1:13" s="3" customFormat="1" ht="12" x14ac:dyDescent="0.2">
      <c r="A69" s="3">
        <v>68</v>
      </c>
      <c r="B69" s="35">
        <v>2019</v>
      </c>
      <c r="C69" s="36" t="s">
        <v>69</v>
      </c>
      <c r="D69" s="36" t="s">
        <v>70</v>
      </c>
      <c r="E69" s="36" t="s">
        <v>22</v>
      </c>
      <c r="F69" s="36" t="s">
        <v>71</v>
      </c>
      <c r="G69" s="35">
        <v>2019</v>
      </c>
      <c r="H69" s="36" t="s">
        <v>387</v>
      </c>
      <c r="I69" s="36" t="s">
        <v>388</v>
      </c>
      <c r="J69" s="35">
        <v>5</v>
      </c>
      <c r="K69" s="35">
        <v>28</v>
      </c>
      <c r="L69" s="35">
        <v>0</v>
      </c>
      <c r="M69" s="39">
        <v>43873</v>
      </c>
    </row>
    <row r="70" spans="1:13" s="3" customFormat="1" ht="12" x14ac:dyDescent="0.2">
      <c r="A70" s="3">
        <v>69</v>
      </c>
      <c r="B70" s="35">
        <v>2019</v>
      </c>
      <c r="C70" s="36" t="s">
        <v>75</v>
      </c>
      <c r="D70" s="36" t="s">
        <v>76</v>
      </c>
      <c r="E70" s="36" t="s">
        <v>22</v>
      </c>
      <c r="F70" s="36" t="s">
        <v>77</v>
      </c>
      <c r="G70" s="35">
        <v>2019</v>
      </c>
      <c r="H70" s="36" t="s">
        <v>387</v>
      </c>
      <c r="I70" s="36" t="s">
        <v>388</v>
      </c>
      <c r="J70" s="35">
        <v>5</v>
      </c>
      <c r="K70" s="35">
        <v>30</v>
      </c>
      <c r="L70" s="35">
        <v>0</v>
      </c>
      <c r="M70" s="39">
        <v>43873</v>
      </c>
    </row>
    <row r="71" spans="1:13" s="3" customFormat="1" ht="12" x14ac:dyDescent="0.2">
      <c r="A71" s="3">
        <v>70</v>
      </c>
      <c r="B71" s="35">
        <v>2019</v>
      </c>
      <c r="C71" s="36" t="s">
        <v>81</v>
      </c>
      <c r="D71" s="36" t="s">
        <v>82</v>
      </c>
      <c r="E71" s="36" t="s">
        <v>16</v>
      </c>
      <c r="F71" s="36" t="s">
        <v>83</v>
      </c>
      <c r="G71" s="35">
        <v>2019</v>
      </c>
      <c r="H71" s="36" t="s">
        <v>387</v>
      </c>
      <c r="I71" s="36" t="s">
        <v>388</v>
      </c>
      <c r="J71" s="35">
        <v>5</v>
      </c>
      <c r="K71" s="35">
        <v>20</v>
      </c>
      <c r="L71" s="35">
        <v>0</v>
      </c>
      <c r="M71" s="39">
        <v>43873</v>
      </c>
    </row>
    <row r="72" spans="1:13" s="3" customFormat="1" ht="12" x14ac:dyDescent="0.2">
      <c r="A72" s="3">
        <v>71</v>
      </c>
      <c r="B72" s="35">
        <v>2016</v>
      </c>
      <c r="C72" s="36" t="s">
        <v>237</v>
      </c>
      <c r="D72" s="36" t="s">
        <v>51</v>
      </c>
      <c r="E72" s="36" t="s">
        <v>16</v>
      </c>
      <c r="F72" s="36" t="s">
        <v>238</v>
      </c>
      <c r="G72" s="35">
        <v>2016</v>
      </c>
      <c r="H72" s="36" t="s">
        <v>387</v>
      </c>
      <c r="I72" s="36" t="s">
        <v>388</v>
      </c>
      <c r="J72" s="35">
        <v>5</v>
      </c>
      <c r="K72" s="35">
        <v>20</v>
      </c>
      <c r="L72" s="35">
        <v>0</v>
      </c>
      <c r="M72" s="39">
        <v>43987</v>
      </c>
    </row>
    <row r="73" spans="1:13" s="3" customFormat="1" ht="12" x14ac:dyDescent="0.2">
      <c r="A73" s="3">
        <v>72</v>
      </c>
      <c r="B73" s="35">
        <v>2016</v>
      </c>
      <c r="C73" s="36" t="s">
        <v>239</v>
      </c>
      <c r="D73" s="36" t="s">
        <v>240</v>
      </c>
      <c r="E73" s="36" t="s">
        <v>16</v>
      </c>
      <c r="F73" s="36" t="s">
        <v>241</v>
      </c>
      <c r="G73" s="35">
        <v>2016</v>
      </c>
      <c r="H73" s="36" t="s">
        <v>387</v>
      </c>
      <c r="I73" s="36" t="s">
        <v>388</v>
      </c>
      <c r="J73" s="35">
        <v>5</v>
      </c>
      <c r="K73" s="35">
        <v>21</v>
      </c>
      <c r="L73" s="35">
        <v>0</v>
      </c>
      <c r="M73" s="39">
        <v>43987</v>
      </c>
    </row>
    <row r="74" spans="1:13" s="3" customFormat="1" ht="12" x14ac:dyDescent="0.2">
      <c r="A74" s="3">
        <v>73</v>
      </c>
      <c r="B74" s="35">
        <v>2018</v>
      </c>
      <c r="C74" s="36" t="s">
        <v>138</v>
      </c>
      <c r="D74" s="36" t="s">
        <v>139</v>
      </c>
      <c r="E74" s="36" t="s">
        <v>22</v>
      </c>
      <c r="F74" s="36" t="s">
        <v>140</v>
      </c>
      <c r="G74" s="35">
        <v>2018</v>
      </c>
      <c r="H74" s="36" t="s">
        <v>387</v>
      </c>
      <c r="I74" s="36" t="s">
        <v>388</v>
      </c>
      <c r="J74" s="35">
        <v>5</v>
      </c>
      <c r="K74" s="35">
        <v>20</v>
      </c>
      <c r="L74" s="35">
        <v>0</v>
      </c>
      <c r="M74" s="39">
        <v>44015</v>
      </c>
    </row>
    <row r="75" spans="1:13" s="3" customFormat="1" ht="12" x14ac:dyDescent="0.2">
      <c r="A75" s="3">
        <v>74</v>
      </c>
      <c r="B75" s="35">
        <v>2019</v>
      </c>
      <c r="C75" s="36" t="s">
        <v>30</v>
      </c>
      <c r="D75" s="36" t="s">
        <v>31</v>
      </c>
      <c r="E75" s="36" t="s">
        <v>22</v>
      </c>
      <c r="F75" s="36" t="s">
        <v>32</v>
      </c>
      <c r="G75" s="35">
        <v>2019</v>
      </c>
      <c r="H75" s="36" t="s">
        <v>387</v>
      </c>
      <c r="I75" s="36" t="s">
        <v>388</v>
      </c>
      <c r="J75" s="35">
        <v>5</v>
      </c>
      <c r="K75" s="35">
        <v>20</v>
      </c>
      <c r="L75" s="35">
        <v>0</v>
      </c>
      <c r="M75" s="39">
        <v>44015</v>
      </c>
    </row>
    <row r="76" spans="1:13" s="3" customFormat="1" ht="12" x14ac:dyDescent="0.2">
      <c r="A76" s="3">
        <v>75</v>
      </c>
      <c r="B76" s="35">
        <v>2019</v>
      </c>
      <c r="C76" s="36" t="s">
        <v>39</v>
      </c>
      <c r="D76" s="36" t="s">
        <v>40</v>
      </c>
      <c r="E76" s="36" t="s">
        <v>22</v>
      </c>
      <c r="F76" s="36" t="s">
        <v>41</v>
      </c>
      <c r="G76" s="35">
        <v>2019</v>
      </c>
      <c r="H76" s="36" t="s">
        <v>387</v>
      </c>
      <c r="I76" s="36" t="s">
        <v>388</v>
      </c>
      <c r="J76" s="35">
        <v>5</v>
      </c>
      <c r="K76" s="35">
        <v>21</v>
      </c>
      <c r="L76" s="35">
        <v>0</v>
      </c>
      <c r="M76" s="39">
        <v>44015</v>
      </c>
    </row>
    <row r="77" spans="1:13" s="3" customFormat="1" ht="12" x14ac:dyDescent="0.2">
      <c r="A77" s="3">
        <v>76</v>
      </c>
      <c r="B77" s="35">
        <v>2019</v>
      </c>
      <c r="C77" s="36" t="s">
        <v>414</v>
      </c>
      <c r="D77" s="36" t="s">
        <v>90</v>
      </c>
      <c r="E77" s="36" t="s">
        <v>22</v>
      </c>
      <c r="F77" s="36" t="s">
        <v>415</v>
      </c>
      <c r="G77" s="35">
        <v>2019</v>
      </c>
      <c r="H77" s="36" t="s">
        <v>387</v>
      </c>
      <c r="I77" s="36" t="s">
        <v>388</v>
      </c>
      <c r="J77" s="35">
        <v>5</v>
      </c>
      <c r="K77" s="35">
        <v>28</v>
      </c>
      <c r="L77" s="35">
        <v>0</v>
      </c>
      <c r="M77" s="39">
        <v>44015</v>
      </c>
    </row>
    <row r="78" spans="1:13" s="3" customFormat="1" ht="12" x14ac:dyDescent="0.2">
      <c r="A78" s="3">
        <v>77</v>
      </c>
      <c r="B78" s="35">
        <v>2019</v>
      </c>
      <c r="C78" s="36" t="s">
        <v>61</v>
      </c>
      <c r="D78" s="36" t="s">
        <v>52</v>
      </c>
      <c r="E78" s="36" t="s">
        <v>22</v>
      </c>
      <c r="F78" s="36" t="s">
        <v>62</v>
      </c>
      <c r="G78" s="35">
        <v>2019</v>
      </c>
      <c r="H78" s="36" t="s">
        <v>387</v>
      </c>
      <c r="I78" s="36" t="s">
        <v>388</v>
      </c>
      <c r="J78" s="35">
        <v>5</v>
      </c>
      <c r="K78" s="35">
        <v>24</v>
      </c>
      <c r="L78" s="35">
        <v>0</v>
      </c>
      <c r="M78" s="39">
        <v>44015</v>
      </c>
    </row>
    <row r="79" spans="1:13" s="3" customFormat="1" ht="12" x14ac:dyDescent="0.2">
      <c r="A79" s="3">
        <v>78</v>
      </c>
      <c r="B79" s="35">
        <v>2019</v>
      </c>
      <c r="C79" s="36" t="s">
        <v>78</v>
      </c>
      <c r="D79" s="36" t="s">
        <v>79</v>
      </c>
      <c r="E79" s="36" t="s">
        <v>22</v>
      </c>
      <c r="F79" s="36" t="s">
        <v>80</v>
      </c>
      <c r="G79" s="35">
        <v>2019</v>
      </c>
      <c r="H79" s="36" t="s">
        <v>387</v>
      </c>
      <c r="I79" s="36" t="s">
        <v>388</v>
      </c>
      <c r="J79" s="35">
        <v>5</v>
      </c>
      <c r="K79" s="35">
        <v>26</v>
      </c>
      <c r="L79" s="35">
        <v>0</v>
      </c>
      <c r="M79" s="39">
        <v>44015</v>
      </c>
    </row>
    <row r="80" spans="1:13" s="3" customFormat="1" ht="12" x14ac:dyDescent="0.2">
      <c r="A80" s="3">
        <v>79</v>
      </c>
      <c r="B80" s="35">
        <v>2018</v>
      </c>
      <c r="C80" s="36" t="s">
        <v>176</v>
      </c>
      <c r="D80" s="36" t="s">
        <v>177</v>
      </c>
      <c r="E80" s="36" t="s">
        <v>16</v>
      </c>
      <c r="F80" s="36" t="s">
        <v>178</v>
      </c>
      <c r="G80" s="35">
        <v>2018</v>
      </c>
      <c r="H80" s="36" t="s">
        <v>387</v>
      </c>
      <c r="I80" s="36" t="s">
        <v>388</v>
      </c>
      <c r="J80" s="35">
        <v>5</v>
      </c>
      <c r="K80" s="35">
        <v>20</v>
      </c>
      <c r="L80" s="35">
        <v>0</v>
      </c>
      <c r="M80" s="39">
        <v>44078</v>
      </c>
    </row>
    <row r="81" spans="1:16" s="3" customFormat="1" ht="12" x14ac:dyDescent="0.2">
      <c r="A81" s="3">
        <v>80</v>
      </c>
      <c r="B81" s="35">
        <v>2019</v>
      </c>
      <c r="C81" s="36" t="s">
        <v>48</v>
      </c>
      <c r="D81" s="36" t="s">
        <v>49</v>
      </c>
      <c r="E81" s="36" t="s">
        <v>22</v>
      </c>
      <c r="F81" s="36" t="s">
        <v>50</v>
      </c>
      <c r="G81" s="35">
        <v>2019</v>
      </c>
      <c r="H81" s="36" t="s">
        <v>387</v>
      </c>
      <c r="I81" s="36" t="s">
        <v>388</v>
      </c>
      <c r="J81" s="35">
        <v>5</v>
      </c>
      <c r="K81" s="35">
        <v>23</v>
      </c>
      <c r="L81" s="35">
        <v>0</v>
      </c>
      <c r="M81" s="39">
        <v>44078</v>
      </c>
    </row>
    <row r="82" spans="1:16" s="3" customFormat="1" ht="12" x14ac:dyDescent="0.2">
      <c r="A82" s="3">
        <v>81</v>
      </c>
      <c r="B82" s="35">
        <v>2019</v>
      </c>
      <c r="C82" s="36" t="s">
        <v>20</v>
      </c>
      <c r="D82" s="36" t="s">
        <v>21</v>
      </c>
      <c r="E82" s="36" t="s">
        <v>22</v>
      </c>
      <c r="F82" s="36" t="s">
        <v>23</v>
      </c>
      <c r="G82" s="35">
        <v>2019</v>
      </c>
      <c r="H82" s="36" t="s">
        <v>387</v>
      </c>
      <c r="I82" s="36" t="s">
        <v>388</v>
      </c>
      <c r="J82" s="35">
        <v>5</v>
      </c>
      <c r="K82" s="35">
        <v>20</v>
      </c>
      <c r="L82" s="35">
        <v>0</v>
      </c>
      <c r="M82" s="39">
        <v>44168</v>
      </c>
    </row>
    <row r="83" spans="1:16" s="3" customFormat="1" ht="12" x14ac:dyDescent="0.2">
      <c r="A83" s="3">
        <v>82</v>
      </c>
      <c r="B83" s="35">
        <v>2019</v>
      </c>
      <c r="C83" s="36" t="s">
        <v>63</v>
      </c>
      <c r="D83" s="36" t="s">
        <v>64</v>
      </c>
      <c r="E83" s="36" t="s">
        <v>16</v>
      </c>
      <c r="F83" s="36" t="s">
        <v>65</v>
      </c>
      <c r="G83" s="35">
        <v>2019</v>
      </c>
      <c r="H83" s="36" t="s">
        <v>387</v>
      </c>
      <c r="I83" s="36" t="s">
        <v>388</v>
      </c>
      <c r="J83" s="35">
        <v>5</v>
      </c>
      <c r="K83" s="35">
        <v>18</v>
      </c>
      <c r="L83" s="35">
        <v>0</v>
      </c>
      <c r="M83" s="39">
        <v>44168</v>
      </c>
    </row>
    <row r="84" spans="1:16" s="3" customFormat="1" ht="12" x14ac:dyDescent="0.2">
      <c r="A84" s="3">
        <v>1</v>
      </c>
      <c r="B84" s="40">
        <v>2020</v>
      </c>
      <c r="C84" s="41" t="s">
        <v>286</v>
      </c>
      <c r="D84" s="41" t="s">
        <v>25</v>
      </c>
      <c r="E84" s="41" t="s">
        <v>22</v>
      </c>
      <c r="F84" s="41" t="s">
        <v>287</v>
      </c>
      <c r="G84" s="40">
        <v>2020</v>
      </c>
      <c r="H84" s="41" t="s">
        <v>387</v>
      </c>
      <c r="I84" s="41" t="s">
        <v>388</v>
      </c>
      <c r="J84" s="40">
        <v>5</v>
      </c>
      <c r="K84" s="40">
        <v>31</v>
      </c>
      <c r="L84" s="40">
        <v>1</v>
      </c>
      <c r="M84" s="42">
        <v>44230</v>
      </c>
    </row>
    <row r="85" spans="1:16" s="3" customFormat="1" ht="12" x14ac:dyDescent="0.2">
      <c r="A85" s="3">
        <v>2</v>
      </c>
      <c r="B85" s="40">
        <v>2020</v>
      </c>
      <c r="C85" s="41" t="s">
        <v>327</v>
      </c>
      <c r="D85" s="41" t="s">
        <v>82</v>
      </c>
      <c r="E85" s="41" t="s">
        <v>16</v>
      </c>
      <c r="F85" s="41" t="s">
        <v>328</v>
      </c>
      <c r="G85" s="40">
        <v>2020</v>
      </c>
      <c r="H85" s="41" t="s">
        <v>387</v>
      </c>
      <c r="I85" s="41" t="s">
        <v>388</v>
      </c>
      <c r="J85" s="40">
        <v>5</v>
      </c>
      <c r="K85" s="40">
        <v>27</v>
      </c>
      <c r="L85" s="40">
        <v>0</v>
      </c>
      <c r="M85" s="42">
        <v>44230</v>
      </c>
    </row>
    <row r="86" spans="1:16" s="3" customFormat="1" ht="12" x14ac:dyDescent="0.2">
      <c r="A86" s="3">
        <v>3</v>
      </c>
      <c r="B86" s="40">
        <v>2019</v>
      </c>
      <c r="C86" s="41" t="s">
        <v>42</v>
      </c>
      <c r="D86" s="41" t="s">
        <v>43</v>
      </c>
      <c r="E86" s="41" t="s">
        <v>22</v>
      </c>
      <c r="F86" s="41" t="s">
        <v>44</v>
      </c>
      <c r="G86" s="40">
        <v>2019</v>
      </c>
      <c r="H86" s="41" t="s">
        <v>387</v>
      </c>
      <c r="I86" s="41" t="s">
        <v>388</v>
      </c>
      <c r="J86" s="40">
        <v>5</v>
      </c>
      <c r="K86" s="40">
        <v>20</v>
      </c>
      <c r="L86" s="40">
        <v>0</v>
      </c>
      <c r="M86" s="42">
        <v>44231</v>
      </c>
    </row>
    <row r="87" spans="1:16" s="3" customFormat="1" ht="12" x14ac:dyDescent="0.2">
      <c r="A87" s="3">
        <v>4</v>
      </c>
      <c r="B87" s="40">
        <v>2019</v>
      </c>
      <c r="C87" s="41" t="s">
        <v>86</v>
      </c>
      <c r="D87" s="41" t="s">
        <v>87</v>
      </c>
      <c r="E87" s="41" t="s">
        <v>22</v>
      </c>
      <c r="F87" s="41" t="s">
        <v>88</v>
      </c>
      <c r="G87" s="40">
        <v>2019</v>
      </c>
      <c r="H87" s="41" t="s">
        <v>387</v>
      </c>
      <c r="I87" s="41" t="s">
        <v>388</v>
      </c>
      <c r="J87" s="40">
        <v>5</v>
      </c>
      <c r="K87" s="40">
        <v>28</v>
      </c>
      <c r="L87" s="40">
        <v>0</v>
      </c>
      <c r="M87" s="42">
        <v>44231</v>
      </c>
    </row>
    <row r="88" spans="1:16" s="3" customFormat="1" ht="12" x14ac:dyDescent="0.2">
      <c r="A88" s="3">
        <v>5</v>
      </c>
      <c r="B88" s="40">
        <v>2020</v>
      </c>
      <c r="C88" s="41" t="s">
        <v>268</v>
      </c>
      <c r="D88" s="41" t="s">
        <v>269</v>
      </c>
      <c r="E88" s="41" t="s">
        <v>16</v>
      </c>
      <c r="F88" s="41" t="s">
        <v>270</v>
      </c>
      <c r="G88" s="40">
        <v>2020</v>
      </c>
      <c r="H88" s="41" t="s">
        <v>387</v>
      </c>
      <c r="I88" s="41" t="s">
        <v>388</v>
      </c>
      <c r="J88" s="40">
        <v>5</v>
      </c>
      <c r="K88" s="40">
        <v>30</v>
      </c>
      <c r="L88" s="40">
        <v>0</v>
      </c>
      <c r="M88" s="42">
        <v>44231</v>
      </c>
    </row>
    <row r="89" spans="1:16" s="3" customFormat="1" ht="12" x14ac:dyDescent="0.2">
      <c r="A89" s="3">
        <v>6</v>
      </c>
      <c r="B89" s="40">
        <v>2020</v>
      </c>
      <c r="C89" s="41" t="s">
        <v>276</v>
      </c>
      <c r="D89" s="41" t="s">
        <v>277</v>
      </c>
      <c r="E89" s="41" t="s">
        <v>22</v>
      </c>
      <c r="F89" s="41" t="s">
        <v>278</v>
      </c>
      <c r="G89" s="40">
        <v>2020</v>
      </c>
      <c r="H89" s="41" t="s">
        <v>387</v>
      </c>
      <c r="I89" s="41" t="s">
        <v>388</v>
      </c>
      <c r="J89" s="40">
        <v>5</v>
      </c>
      <c r="K89" s="40">
        <v>26</v>
      </c>
      <c r="L89" s="40">
        <v>0</v>
      </c>
      <c r="M89" s="42">
        <v>44231</v>
      </c>
    </row>
    <row r="90" spans="1:16" s="3" customFormat="1" ht="12" x14ac:dyDescent="0.2">
      <c r="A90" s="3">
        <v>7</v>
      </c>
      <c r="B90" s="40">
        <v>2020</v>
      </c>
      <c r="C90" s="41" t="s">
        <v>27</v>
      </c>
      <c r="D90" s="41" t="s">
        <v>277</v>
      </c>
      <c r="E90" s="41" t="s">
        <v>22</v>
      </c>
      <c r="F90" s="41" t="s">
        <v>283</v>
      </c>
      <c r="G90" s="40">
        <v>2020</v>
      </c>
      <c r="H90" s="41" t="s">
        <v>387</v>
      </c>
      <c r="I90" s="41" t="s">
        <v>388</v>
      </c>
      <c r="J90" s="40">
        <v>5</v>
      </c>
      <c r="K90" s="40">
        <v>26</v>
      </c>
      <c r="L90" s="40">
        <v>0</v>
      </c>
      <c r="M90" s="42">
        <v>44231</v>
      </c>
    </row>
    <row r="91" spans="1:16" s="3" customFormat="1" ht="12" x14ac:dyDescent="0.2">
      <c r="A91" s="3">
        <v>8</v>
      </c>
      <c r="B91" s="40">
        <v>2020</v>
      </c>
      <c r="C91" s="41" t="s">
        <v>549</v>
      </c>
      <c r="D91" s="41" t="s">
        <v>192</v>
      </c>
      <c r="E91" s="41" t="s">
        <v>22</v>
      </c>
      <c r="F91" s="41" t="s">
        <v>550</v>
      </c>
      <c r="G91" s="40">
        <v>2020</v>
      </c>
      <c r="H91" s="41" t="s">
        <v>387</v>
      </c>
      <c r="I91" s="41" t="s">
        <v>388</v>
      </c>
      <c r="J91" s="40">
        <v>5</v>
      </c>
      <c r="K91" s="40">
        <v>26</v>
      </c>
      <c r="L91" s="40">
        <v>0</v>
      </c>
      <c r="M91" s="42">
        <v>44231</v>
      </c>
    </row>
    <row r="92" spans="1:16" s="3" customFormat="1" ht="12" x14ac:dyDescent="0.2">
      <c r="A92" s="3">
        <v>9</v>
      </c>
      <c r="B92" s="40">
        <v>2020</v>
      </c>
      <c r="C92" s="41" t="s">
        <v>284</v>
      </c>
      <c r="D92" s="41" t="s">
        <v>151</v>
      </c>
      <c r="E92" s="41" t="s">
        <v>16</v>
      </c>
      <c r="F92" s="41" t="s">
        <v>285</v>
      </c>
      <c r="G92" s="40">
        <v>2020</v>
      </c>
      <c r="H92" s="41" t="s">
        <v>387</v>
      </c>
      <c r="I92" s="41" t="s">
        <v>388</v>
      </c>
      <c r="J92" s="40">
        <v>5</v>
      </c>
      <c r="K92" s="40">
        <v>28</v>
      </c>
      <c r="L92" s="40">
        <v>0</v>
      </c>
      <c r="M92" s="42">
        <v>44231</v>
      </c>
    </row>
    <row r="93" spans="1:16" s="3" customFormat="1" ht="12" x14ac:dyDescent="0.2">
      <c r="A93" s="3">
        <v>10</v>
      </c>
      <c r="B93" s="40">
        <v>2020</v>
      </c>
      <c r="C93" s="41" t="s">
        <v>288</v>
      </c>
      <c r="D93" s="41" t="s">
        <v>289</v>
      </c>
      <c r="E93" s="41" t="s">
        <v>22</v>
      </c>
      <c r="F93" s="41" t="s">
        <v>290</v>
      </c>
      <c r="G93" s="40">
        <v>2020</v>
      </c>
      <c r="H93" s="41" t="s">
        <v>387</v>
      </c>
      <c r="I93" s="41" t="s">
        <v>388</v>
      </c>
      <c r="J93" s="40">
        <v>5</v>
      </c>
      <c r="K93" s="40">
        <v>24</v>
      </c>
      <c r="L93" s="40">
        <v>0</v>
      </c>
      <c r="M93" s="42">
        <v>44231</v>
      </c>
    </row>
    <row r="94" spans="1:16" s="3" customFormat="1" ht="12" x14ac:dyDescent="0.2">
      <c r="A94" s="3">
        <v>11</v>
      </c>
      <c r="B94" s="40">
        <v>2020</v>
      </c>
      <c r="C94" s="41" t="s">
        <v>291</v>
      </c>
      <c r="D94" s="41" t="s">
        <v>292</v>
      </c>
      <c r="E94" s="41" t="s">
        <v>22</v>
      </c>
      <c r="F94" s="41" t="s">
        <v>293</v>
      </c>
      <c r="G94" s="40">
        <v>2020</v>
      </c>
      <c r="H94" s="41" t="s">
        <v>387</v>
      </c>
      <c r="I94" s="41" t="s">
        <v>388</v>
      </c>
      <c r="J94" s="40">
        <v>5</v>
      </c>
      <c r="K94" s="40">
        <v>23</v>
      </c>
      <c r="L94" s="40">
        <v>0</v>
      </c>
      <c r="M94" s="42">
        <v>44231</v>
      </c>
    </row>
    <row r="95" spans="1:16" s="3" customFormat="1" ht="14.25" x14ac:dyDescent="0.2">
      <c r="A95" s="3">
        <v>12</v>
      </c>
      <c r="B95" s="40">
        <v>2020</v>
      </c>
      <c r="C95" s="41" t="s">
        <v>294</v>
      </c>
      <c r="D95" s="41" t="s">
        <v>295</v>
      </c>
      <c r="E95" s="41" t="s">
        <v>22</v>
      </c>
      <c r="F95" s="41" t="s">
        <v>296</v>
      </c>
      <c r="G95" s="40">
        <v>2020</v>
      </c>
      <c r="H95" s="41" t="s">
        <v>387</v>
      </c>
      <c r="I95" s="41" t="s">
        <v>388</v>
      </c>
      <c r="J95" s="40">
        <v>5</v>
      </c>
      <c r="K95" s="40">
        <v>21</v>
      </c>
      <c r="L95" s="40">
        <v>0</v>
      </c>
      <c r="M95" s="42">
        <v>44231</v>
      </c>
      <c r="O95" s="30">
        <v>18</v>
      </c>
      <c r="P95" s="30">
        <f>COUNTIF($K$84:$K$123,18)</f>
        <v>0</v>
      </c>
    </row>
    <row r="96" spans="1:16" s="3" customFormat="1" ht="14.25" x14ac:dyDescent="0.2">
      <c r="A96" s="3">
        <v>13</v>
      </c>
      <c r="B96" s="40">
        <v>2020</v>
      </c>
      <c r="C96" s="41" t="s">
        <v>303</v>
      </c>
      <c r="D96" s="41" t="s">
        <v>304</v>
      </c>
      <c r="E96" s="41" t="s">
        <v>22</v>
      </c>
      <c r="F96" s="41" t="s">
        <v>305</v>
      </c>
      <c r="G96" s="40">
        <v>2020</v>
      </c>
      <c r="H96" s="41" t="s">
        <v>387</v>
      </c>
      <c r="I96" s="41" t="s">
        <v>388</v>
      </c>
      <c r="J96" s="40">
        <v>5</v>
      </c>
      <c r="K96" s="40">
        <v>25</v>
      </c>
      <c r="L96" s="40">
        <v>0</v>
      </c>
      <c r="M96" s="42">
        <v>44231</v>
      </c>
      <c r="O96" s="30">
        <v>19</v>
      </c>
      <c r="P96" s="30">
        <f>COUNTIF($K$84:$K$123,19)</f>
        <v>0</v>
      </c>
    </row>
    <row r="97" spans="1:16" s="3" customFormat="1" ht="14.25" x14ac:dyDescent="0.2">
      <c r="A97" s="3">
        <v>14</v>
      </c>
      <c r="B97" s="40">
        <v>2020</v>
      </c>
      <c r="C97" s="41" t="s">
        <v>306</v>
      </c>
      <c r="D97" s="41" t="s">
        <v>307</v>
      </c>
      <c r="E97" s="41" t="s">
        <v>22</v>
      </c>
      <c r="F97" s="41" t="s">
        <v>308</v>
      </c>
      <c r="G97" s="40">
        <v>2020</v>
      </c>
      <c r="H97" s="41" t="s">
        <v>387</v>
      </c>
      <c r="I97" s="41" t="s">
        <v>388</v>
      </c>
      <c r="J97" s="40">
        <v>5</v>
      </c>
      <c r="K97" s="40">
        <v>24</v>
      </c>
      <c r="L97" s="40">
        <v>0</v>
      </c>
      <c r="M97" s="42">
        <v>44231</v>
      </c>
      <c r="O97" s="30">
        <v>20</v>
      </c>
      <c r="P97" s="30">
        <f>COUNTIF($K$84:$K$123,20)</f>
        <v>3</v>
      </c>
    </row>
    <row r="98" spans="1:16" s="3" customFormat="1" ht="14.25" x14ac:dyDescent="0.2">
      <c r="A98" s="3">
        <v>15</v>
      </c>
      <c r="B98" s="40">
        <v>2020</v>
      </c>
      <c r="C98" s="41" t="s">
        <v>309</v>
      </c>
      <c r="D98" s="41" t="s">
        <v>310</v>
      </c>
      <c r="E98" s="41" t="s">
        <v>22</v>
      </c>
      <c r="F98" s="41" t="s">
        <v>311</v>
      </c>
      <c r="G98" s="40">
        <v>2020</v>
      </c>
      <c r="H98" s="41" t="s">
        <v>387</v>
      </c>
      <c r="I98" s="41" t="s">
        <v>388</v>
      </c>
      <c r="J98" s="40">
        <v>5</v>
      </c>
      <c r="K98" s="40">
        <v>30</v>
      </c>
      <c r="L98" s="40">
        <v>0</v>
      </c>
      <c r="M98" s="42">
        <v>44231</v>
      </c>
      <c r="O98" s="30">
        <v>21</v>
      </c>
      <c r="P98" s="30">
        <f>COUNTIF($K$84:$K$123,21)</f>
        <v>2</v>
      </c>
    </row>
    <row r="99" spans="1:16" s="3" customFormat="1" ht="14.25" x14ac:dyDescent="0.2">
      <c r="A99" s="3">
        <v>16</v>
      </c>
      <c r="B99" s="40">
        <v>2020</v>
      </c>
      <c r="C99" s="41" t="s">
        <v>315</v>
      </c>
      <c r="D99" s="41" t="s">
        <v>316</v>
      </c>
      <c r="E99" s="41" t="s">
        <v>22</v>
      </c>
      <c r="F99" s="41" t="s">
        <v>317</v>
      </c>
      <c r="G99" s="40">
        <v>2020</v>
      </c>
      <c r="H99" s="41" t="s">
        <v>387</v>
      </c>
      <c r="I99" s="41" t="s">
        <v>388</v>
      </c>
      <c r="J99" s="40">
        <v>5</v>
      </c>
      <c r="K99" s="40">
        <v>28</v>
      </c>
      <c r="L99" s="40">
        <v>0</v>
      </c>
      <c r="M99" s="42">
        <v>44231</v>
      </c>
      <c r="O99" s="30">
        <v>22</v>
      </c>
      <c r="P99" s="30">
        <f>COUNTIF($K$84:$K$123,22)</f>
        <v>0</v>
      </c>
    </row>
    <row r="100" spans="1:16" s="3" customFormat="1" ht="14.25" x14ac:dyDescent="0.2">
      <c r="A100" s="3">
        <v>17</v>
      </c>
      <c r="B100" s="40">
        <v>2020</v>
      </c>
      <c r="C100" s="41" t="s">
        <v>318</v>
      </c>
      <c r="D100" s="41" t="s">
        <v>295</v>
      </c>
      <c r="E100" s="41" t="s">
        <v>22</v>
      </c>
      <c r="F100" s="41" t="s">
        <v>319</v>
      </c>
      <c r="G100" s="40">
        <v>2020</v>
      </c>
      <c r="H100" s="41" t="s">
        <v>387</v>
      </c>
      <c r="I100" s="41" t="s">
        <v>388</v>
      </c>
      <c r="J100" s="40">
        <v>5</v>
      </c>
      <c r="K100" s="40">
        <v>28</v>
      </c>
      <c r="L100" s="40">
        <v>0</v>
      </c>
      <c r="M100" s="42">
        <v>44231</v>
      </c>
      <c r="O100" s="30">
        <v>23</v>
      </c>
      <c r="P100" s="30">
        <f>COUNTIF($K$84:$K$123,23)</f>
        <v>2</v>
      </c>
    </row>
    <row r="101" spans="1:16" s="3" customFormat="1" ht="14.25" x14ac:dyDescent="0.2">
      <c r="A101" s="3">
        <v>18</v>
      </c>
      <c r="B101" s="40">
        <v>2020</v>
      </c>
      <c r="C101" s="41" t="s">
        <v>322</v>
      </c>
      <c r="D101" s="41" t="s">
        <v>323</v>
      </c>
      <c r="E101" s="41" t="s">
        <v>16</v>
      </c>
      <c r="F101" s="41" t="s">
        <v>324</v>
      </c>
      <c r="G101" s="40">
        <v>2020</v>
      </c>
      <c r="H101" s="41" t="s">
        <v>387</v>
      </c>
      <c r="I101" s="41" t="s">
        <v>388</v>
      </c>
      <c r="J101" s="40">
        <v>5</v>
      </c>
      <c r="K101" s="40">
        <v>28</v>
      </c>
      <c r="L101" s="40">
        <v>0</v>
      </c>
      <c r="M101" s="42">
        <v>44231</v>
      </c>
      <c r="O101" s="30">
        <v>24</v>
      </c>
      <c r="P101" s="30">
        <f>COUNTIF($K$84:$K$123,24)</f>
        <v>4</v>
      </c>
    </row>
    <row r="102" spans="1:16" s="3" customFormat="1" ht="14.25" x14ac:dyDescent="0.2">
      <c r="A102" s="3">
        <v>19</v>
      </c>
      <c r="B102" s="40">
        <v>2020</v>
      </c>
      <c r="C102" s="41" t="s">
        <v>325</v>
      </c>
      <c r="D102" s="41" t="s">
        <v>272</v>
      </c>
      <c r="E102" s="41" t="s">
        <v>22</v>
      </c>
      <c r="F102" s="41" t="s">
        <v>326</v>
      </c>
      <c r="G102" s="40">
        <v>2020</v>
      </c>
      <c r="H102" s="41" t="s">
        <v>387</v>
      </c>
      <c r="I102" s="41" t="s">
        <v>388</v>
      </c>
      <c r="J102" s="40">
        <v>5</v>
      </c>
      <c r="K102" s="40">
        <v>24</v>
      </c>
      <c r="L102" s="40">
        <v>0</v>
      </c>
      <c r="M102" s="42">
        <v>44231</v>
      </c>
      <c r="O102" s="30">
        <v>25</v>
      </c>
      <c r="P102" s="30">
        <f>COUNTIF($K$84:$K$123,25)</f>
        <v>6</v>
      </c>
    </row>
    <row r="103" spans="1:16" s="3" customFormat="1" ht="14.25" x14ac:dyDescent="0.2">
      <c r="A103" s="3">
        <v>20</v>
      </c>
      <c r="B103" s="40">
        <v>2020</v>
      </c>
      <c r="C103" s="41" t="s">
        <v>329</v>
      </c>
      <c r="D103" s="41" t="s">
        <v>106</v>
      </c>
      <c r="E103" s="41" t="s">
        <v>16</v>
      </c>
      <c r="F103" s="41" t="s">
        <v>330</v>
      </c>
      <c r="G103" s="40">
        <v>2020</v>
      </c>
      <c r="H103" s="41" t="s">
        <v>387</v>
      </c>
      <c r="I103" s="41" t="s">
        <v>388</v>
      </c>
      <c r="J103" s="40">
        <v>5</v>
      </c>
      <c r="K103" s="40">
        <v>30</v>
      </c>
      <c r="L103" s="40">
        <v>0</v>
      </c>
      <c r="M103" s="42">
        <v>44231</v>
      </c>
      <c r="O103" s="30">
        <v>26</v>
      </c>
      <c r="P103" s="30">
        <f>COUNTIF($K$84:$K$123,26)</f>
        <v>5</v>
      </c>
    </row>
    <row r="104" spans="1:16" s="3" customFormat="1" ht="14.25" x14ac:dyDescent="0.2">
      <c r="A104" s="3">
        <v>21</v>
      </c>
      <c r="B104" s="40">
        <v>2020</v>
      </c>
      <c r="C104" s="41" t="s">
        <v>331</v>
      </c>
      <c r="D104" s="41" t="s">
        <v>93</v>
      </c>
      <c r="E104" s="41" t="s">
        <v>16</v>
      </c>
      <c r="F104" s="41" t="s">
        <v>332</v>
      </c>
      <c r="G104" s="40">
        <v>2020</v>
      </c>
      <c r="H104" s="41" t="s">
        <v>387</v>
      </c>
      <c r="I104" s="41" t="s">
        <v>388</v>
      </c>
      <c r="J104" s="40">
        <v>5</v>
      </c>
      <c r="K104" s="40">
        <v>31</v>
      </c>
      <c r="L104" s="40">
        <v>1</v>
      </c>
      <c r="M104" s="42">
        <v>44231</v>
      </c>
      <c r="O104" s="30">
        <v>27</v>
      </c>
      <c r="P104" s="30">
        <f>COUNTIF($K$84:$K$123,27)</f>
        <v>4</v>
      </c>
    </row>
    <row r="105" spans="1:16" s="3" customFormat="1" ht="14.25" x14ac:dyDescent="0.2">
      <c r="A105" s="3">
        <v>22</v>
      </c>
      <c r="B105" s="40">
        <v>2020</v>
      </c>
      <c r="C105" s="41" t="s">
        <v>335</v>
      </c>
      <c r="D105" s="41" t="s">
        <v>25</v>
      </c>
      <c r="E105" s="41" t="s">
        <v>22</v>
      </c>
      <c r="F105" s="41" t="s">
        <v>336</v>
      </c>
      <c r="G105" s="40">
        <v>2020</v>
      </c>
      <c r="H105" s="41" t="s">
        <v>387</v>
      </c>
      <c r="I105" s="41" t="s">
        <v>388</v>
      </c>
      <c r="J105" s="40">
        <v>5</v>
      </c>
      <c r="K105" s="40">
        <v>25</v>
      </c>
      <c r="L105" s="40">
        <v>0</v>
      </c>
      <c r="M105" s="42">
        <v>44231</v>
      </c>
      <c r="O105" s="30">
        <v>28</v>
      </c>
      <c r="P105" s="30">
        <f>COUNTIF($K$84:$K$123,28)</f>
        <v>7</v>
      </c>
    </row>
    <row r="106" spans="1:16" s="3" customFormat="1" ht="14.25" x14ac:dyDescent="0.2">
      <c r="A106" s="3">
        <v>23</v>
      </c>
      <c r="B106" s="40">
        <v>2020</v>
      </c>
      <c r="C106" s="41" t="s">
        <v>337</v>
      </c>
      <c r="D106" s="41" t="s">
        <v>338</v>
      </c>
      <c r="E106" s="41" t="s">
        <v>22</v>
      </c>
      <c r="F106" s="41" t="s">
        <v>339</v>
      </c>
      <c r="G106" s="40">
        <v>2020</v>
      </c>
      <c r="H106" s="41" t="s">
        <v>387</v>
      </c>
      <c r="I106" s="41" t="s">
        <v>388</v>
      </c>
      <c r="J106" s="40">
        <v>5</v>
      </c>
      <c r="K106" s="40">
        <v>29</v>
      </c>
      <c r="L106" s="40">
        <v>0</v>
      </c>
      <c r="M106" s="42">
        <v>44231</v>
      </c>
      <c r="O106" s="30">
        <v>29</v>
      </c>
      <c r="P106" s="30">
        <f>COUNTIF($K$84:$K$123,29)</f>
        <v>1</v>
      </c>
    </row>
    <row r="107" spans="1:16" s="3" customFormat="1" ht="14.25" x14ac:dyDescent="0.2">
      <c r="A107" s="3">
        <v>24</v>
      </c>
      <c r="B107" s="40">
        <v>2020</v>
      </c>
      <c r="C107" s="41" t="s">
        <v>141</v>
      </c>
      <c r="D107" s="41" t="s">
        <v>340</v>
      </c>
      <c r="E107" s="41" t="s">
        <v>22</v>
      </c>
      <c r="F107" s="41" t="s">
        <v>341</v>
      </c>
      <c r="G107" s="40">
        <v>2020</v>
      </c>
      <c r="H107" s="41" t="s">
        <v>387</v>
      </c>
      <c r="I107" s="41" t="s">
        <v>388</v>
      </c>
      <c r="J107" s="40">
        <v>5</v>
      </c>
      <c r="K107" s="40">
        <v>28</v>
      </c>
      <c r="L107" s="40">
        <v>0</v>
      </c>
      <c r="M107" s="42">
        <v>44231</v>
      </c>
      <c r="O107" s="30">
        <v>30</v>
      </c>
      <c r="P107" s="30">
        <f>COUNTIF($K$84:$K$123,30)</f>
        <v>4</v>
      </c>
    </row>
    <row r="108" spans="1:16" s="3" customFormat="1" ht="14.25" x14ac:dyDescent="0.2">
      <c r="A108" s="3">
        <v>25</v>
      </c>
      <c r="B108" s="40">
        <v>2020</v>
      </c>
      <c r="C108" s="41" t="s">
        <v>351</v>
      </c>
      <c r="D108" s="41" t="s">
        <v>136</v>
      </c>
      <c r="E108" s="41" t="s">
        <v>22</v>
      </c>
      <c r="F108" s="41" t="s">
        <v>352</v>
      </c>
      <c r="G108" s="40">
        <v>2020</v>
      </c>
      <c r="H108" s="41" t="s">
        <v>387</v>
      </c>
      <c r="I108" s="41" t="s">
        <v>388</v>
      </c>
      <c r="J108" s="40">
        <v>5</v>
      </c>
      <c r="K108" s="40">
        <v>25</v>
      </c>
      <c r="L108" s="40">
        <v>0</v>
      </c>
      <c r="M108" s="42">
        <v>44231</v>
      </c>
      <c r="O108" s="30" t="s">
        <v>363</v>
      </c>
      <c r="P108" s="30">
        <f>COUNTIF($K$84:$K$123,31)</f>
        <v>2</v>
      </c>
    </row>
    <row r="109" spans="1:16" s="3" customFormat="1" ht="12" x14ac:dyDescent="0.2">
      <c r="A109" s="3">
        <v>26</v>
      </c>
      <c r="B109" s="40">
        <v>2020</v>
      </c>
      <c r="C109" s="41" t="s">
        <v>355</v>
      </c>
      <c r="D109" s="41" t="s">
        <v>163</v>
      </c>
      <c r="E109" s="41" t="s">
        <v>22</v>
      </c>
      <c r="F109" s="41" t="s">
        <v>356</v>
      </c>
      <c r="G109" s="40">
        <v>2020</v>
      </c>
      <c r="H109" s="41" t="s">
        <v>387</v>
      </c>
      <c r="I109" s="41" t="s">
        <v>388</v>
      </c>
      <c r="J109" s="40">
        <v>5</v>
      </c>
      <c r="K109" s="40">
        <v>25</v>
      </c>
      <c r="L109" s="40">
        <v>0</v>
      </c>
      <c r="M109" s="42">
        <v>44231</v>
      </c>
    </row>
    <row r="110" spans="1:16" s="3" customFormat="1" ht="12" x14ac:dyDescent="0.2">
      <c r="A110" s="3">
        <v>27</v>
      </c>
      <c r="B110" s="40">
        <v>2020</v>
      </c>
      <c r="C110" s="41" t="s">
        <v>437</v>
      </c>
      <c r="D110" s="41" t="s">
        <v>187</v>
      </c>
      <c r="E110" s="41" t="s">
        <v>16</v>
      </c>
      <c r="F110" s="41" t="s">
        <v>438</v>
      </c>
      <c r="G110" s="40">
        <v>2020</v>
      </c>
      <c r="H110" s="41" t="s">
        <v>387</v>
      </c>
      <c r="I110" s="41" t="s">
        <v>388</v>
      </c>
      <c r="J110" s="40">
        <v>5</v>
      </c>
      <c r="K110" s="40">
        <v>20</v>
      </c>
      <c r="L110" s="40">
        <v>0</v>
      </c>
      <c r="M110" s="42">
        <v>44231</v>
      </c>
    </row>
    <row r="111" spans="1:16" s="3" customFormat="1" ht="12" x14ac:dyDescent="0.2">
      <c r="A111" s="3">
        <v>28</v>
      </c>
      <c r="B111" s="40">
        <v>2020</v>
      </c>
      <c r="C111" s="41" t="s">
        <v>359</v>
      </c>
      <c r="D111" s="41" t="s">
        <v>51</v>
      </c>
      <c r="E111" s="41" t="s">
        <v>16</v>
      </c>
      <c r="F111" s="41" t="s">
        <v>360</v>
      </c>
      <c r="G111" s="40">
        <v>2020</v>
      </c>
      <c r="H111" s="41" t="s">
        <v>387</v>
      </c>
      <c r="I111" s="41" t="s">
        <v>388</v>
      </c>
      <c r="J111" s="40">
        <v>5</v>
      </c>
      <c r="K111" s="40">
        <v>26</v>
      </c>
      <c r="L111" s="40">
        <v>0</v>
      </c>
      <c r="M111" s="42">
        <v>44231</v>
      </c>
    </row>
    <row r="112" spans="1:16" s="3" customFormat="1" ht="12" x14ac:dyDescent="0.2">
      <c r="A112" s="3">
        <v>29</v>
      </c>
      <c r="B112" s="40">
        <v>2020</v>
      </c>
      <c r="C112" s="41" t="s">
        <v>274</v>
      </c>
      <c r="D112" s="41" t="s">
        <v>25</v>
      </c>
      <c r="E112" s="41" t="s">
        <v>22</v>
      </c>
      <c r="F112" s="41" t="s">
        <v>275</v>
      </c>
      <c r="G112" s="40">
        <v>2020</v>
      </c>
      <c r="H112" s="41" t="s">
        <v>387</v>
      </c>
      <c r="I112" s="41" t="s">
        <v>388</v>
      </c>
      <c r="J112" s="40">
        <v>5</v>
      </c>
      <c r="K112" s="40">
        <v>26</v>
      </c>
      <c r="L112" s="40">
        <v>0</v>
      </c>
      <c r="M112" s="42">
        <v>44354</v>
      </c>
    </row>
    <row r="113" spans="1:16" s="3" customFormat="1" ht="12" x14ac:dyDescent="0.2">
      <c r="A113" s="3">
        <v>30</v>
      </c>
      <c r="B113" s="40">
        <v>2020</v>
      </c>
      <c r="C113" s="41" t="s">
        <v>279</v>
      </c>
      <c r="D113" s="41" t="s">
        <v>37</v>
      </c>
      <c r="E113" s="41" t="s">
        <v>22</v>
      </c>
      <c r="F113" s="41" t="s">
        <v>280</v>
      </c>
      <c r="G113" s="40">
        <v>2020</v>
      </c>
      <c r="H113" s="41" t="s">
        <v>387</v>
      </c>
      <c r="I113" s="41" t="s">
        <v>388</v>
      </c>
      <c r="J113" s="40">
        <v>5</v>
      </c>
      <c r="K113" s="40">
        <v>27</v>
      </c>
      <c r="L113" s="40">
        <v>0</v>
      </c>
      <c r="M113" s="42">
        <v>44354</v>
      </c>
    </row>
    <row r="114" spans="1:16" s="3" customFormat="1" ht="12" x14ac:dyDescent="0.2">
      <c r="A114" s="3">
        <v>31</v>
      </c>
      <c r="B114" s="40">
        <v>2020</v>
      </c>
      <c r="C114" s="41" t="s">
        <v>281</v>
      </c>
      <c r="D114" s="41" t="s">
        <v>25</v>
      </c>
      <c r="E114" s="41" t="s">
        <v>22</v>
      </c>
      <c r="F114" s="41" t="s">
        <v>282</v>
      </c>
      <c r="G114" s="40">
        <v>2020</v>
      </c>
      <c r="H114" s="41" t="s">
        <v>387</v>
      </c>
      <c r="I114" s="41" t="s">
        <v>388</v>
      </c>
      <c r="J114" s="40">
        <v>5</v>
      </c>
      <c r="K114" s="40">
        <v>25</v>
      </c>
      <c r="L114" s="40">
        <v>0</v>
      </c>
      <c r="M114" s="42">
        <v>44354</v>
      </c>
    </row>
    <row r="115" spans="1:16" s="3" customFormat="1" ht="12" x14ac:dyDescent="0.2">
      <c r="A115" s="3">
        <v>32</v>
      </c>
      <c r="B115" s="40">
        <v>2020</v>
      </c>
      <c r="C115" s="41" t="s">
        <v>320</v>
      </c>
      <c r="D115" s="41" t="s">
        <v>106</v>
      </c>
      <c r="E115" s="41" t="s">
        <v>16</v>
      </c>
      <c r="F115" s="41" t="s">
        <v>321</v>
      </c>
      <c r="G115" s="40">
        <v>2020</v>
      </c>
      <c r="H115" s="41" t="s">
        <v>387</v>
      </c>
      <c r="I115" s="41" t="s">
        <v>388</v>
      </c>
      <c r="J115" s="40">
        <v>5</v>
      </c>
      <c r="K115" s="40">
        <v>25</v>
      </c>
      <c r="L115" s="40">
        <v>0</v>
      </c>
      <c r="M115" s="42">
        <v>44354</v>
      </c>
    </row>
    <row r="116" spans="1:16" s="3" customFormat="1" ht="12" x14ac:dyDescent="0.2">
      <c r="A116" s="3">
        <v>33</v>
      </c>
      <c r="B116" s="40">
        <v>2019</v>
      </c>
      <c r="C116" s="41" t="s">
        <v>66</v>
      </c>
      <c r="D116" s="41" t="s">
        <v>67</v>
      </c>
      <c r="E116" s="41" t="s">
        <v>16</v>
      </c>
      <c r="F116" s="41" t="s">
        <v>68</v>
      </c>
      <c r="G116" s="40">
        <v>2019</v>
      </c>
      <c r="H116" s="41" t="s">
        <v>387</v>
      </c>
      <c r="I116" s="41" t="s">
        <v>388</v>
      </c>
      <c r="J116" s="40">
        <v>5</v>
      </c>
      <c r="K116" s="40">
        <v>24</v>
      </c>
      <c r="L116" s="40">
        <v>0</v>
      </c>
      <c r="M116" s="42">
        <v>44383</v>
      </c>
    </row>
    <row r="117" spans="1:16" s="3" customFormat="1" ht="12" x14ac:dyDescent="0.2">
      <c r="A117" s="3">
        <v>34</v>
      </c>
      <c r="B117" s="40">
        <v>2019</v>
      </c>
      <c r="C117" s="41" t="s">
        <v>72</v>
      </c>
      <c r="D117" s="41" t="s">
        <v>73</v>
      </c>
      <c r="E117" s="41" t="s">
        <v>22</v>
      </c>
      <c r="F117" s="41" t="s">
        <v>74</v>
      </c>
      <c r="G117" s="40">
        <v>2019</v>
      </c>
      <c r="H117" s="41" t="s">
        <v>387</v>
      </c>
      <c r="I117" s="41" t="s">
        <v>388</v>
      </c>
      <c r="J117" s="40">
        <v>5</v>
      </c>
      <c r="K117" s="40">
        <v>28</v>
      </c>
      <c r="L117" s="40">
        <v>0</v>
      </c>
      <c r="M117" s="42">
        <v>44383</v>
      </c>
    </row>
    <row r="118" spans="1:16" s="3" customFormat="1" ht="12" x14ac:dyDescent="0.2">
      <c r="A118" s="3">
        <v>35</v>
      </c>
      <c r="B118" s="40">
        <v>2020</v>
      </c>
      <c r="C118" s="41" t="s">
        <v>300</v>
      </c>
      <c r="D118" s="41" t="s">
        <v>301</v>
      </c>
      <c r="E118" s="41" t="s">
        <v>22</v>
      </c>
      <c r="F118" s="41" t="s">
        <v>302</v>
      </c>
      <c r="G118" s="40">
        <v>2020</v>
      </c>
      <c r="H118" s="41" t="s">
        <v>387</v>
      </c>
      <c r="I118" s="41" t="s">
        <v>388</v>
      </c>
      <c r="J118" s="40">
        <v>5</v>
      </c>
      <c r="K118" s="40">
        <v>27</v>
      </c>
      <c r="L118" s="40">
        <v>0</v>
      </c>
      <c r="M118" s="42">
        <v>44446</v>
      </c>
    </row>
    <row r="119" spans="1:16" s="3" customFormat="1" ht="12" x14ac:dyDescent="0.2">
      <c r="A119" s="3">
        <v>36</v>
      </c>
      <c r="B119" s="40">
        <v>2020</v>
      </c>
      <c r="C119" s="41" t="s">
        <v>271</v>
      </c>
      <c r="D119" s="41" t="s">
        <v>272</v>
      </c>
      <c r="E119" s="41" t="s">
        <v>22</v>
      </c>
      <c r="F119" s="41" t="s">
        <v>273</v>
      </c>
      <c r="G119" s="40">
        <v>2020</v>
      </c>
      <c r="H119" s="41" t="s">
        <v>387</v>
      </c>
      <c r="I119" s="41" t="s">
        <v>388</v>
      </c>
      <c r="J119" s="40">
        <v>5</v>
      </c>
      <c r="K119" s="40">
        <v>30</v>
      </c>
      <c r="L119" s="40">
        <v>0</v>
      </c>
      <c r="M119" s="42">
        <v>44447</v>
      </c>
    </row>
    <row r="120" spans="1:16" s="3" customFormat="1" ht="12" x14ac:dyDescent="0.2">
      <c r="A120" s="3">
        <v>37</v>
      </c>
      <c r="B120" s="40">
        <v>2020</v>
      </c>
      <c r="C120" s="41" t="s">
        <v>312</v>
      </c>
      <c r="D120" s="41" t="s">
        <v>313</v>
      </c>
      <c r="E120" s="41" t="s">
        <v>22</v>
      </c>
      <c r="F120" s="41" t="s">
        <v>314</v>
      </c>
      <c r="G120" s="40">
        <v>2020</v>
      </c>
      <c r="H120" s="41" t="s">
        <v>387</v>
      </c>
      <c r="I120" s="41" t="s">
        <v>388</v>
      </c>
      <c r="J120" s="40">
        <v>5</v>
      </c>
      <c r="K120" s="40">
        <v>23</v>
      </c>
      <c r="L120" s="40">
        <v>0</v>
      </c>
      <c r="M120" s="42">
        <v>44447</v>
      </c>
    </row>
    <row r="121" spans="1:16" s="3" customFormat="1" ht="12" x14ac:dyDescent="0.2">
      <c r="A121" s="3">
        <v>38</v>
      </c>
      <c r="B121" s="40">
        <v>2020</v>
      </c>
      <c r="C121" s="41" t="s">
        <v>342</v>
      </c>
      <c r="D121" s="41" t="s">
        <v>343</v>
      </c>
      <c r="E121" s="41" t="s">
        <v>22</v>
      </c>
      <c r="F121" s="41" t="s">
        <v>344</v>
      </c>
      <c r="G121" s="40">
        <v>2020</v>
      </c>
      <c r="H121" s="41" t="s">
        <v>387</v>
      </c>
      <c r="I121" s="41" t="s">
        <v>388</v>
      </c>
      <c r="J121" s="40">
        <v>5</v>
      </c>
      <c r="K121" s="40">
        <v>27</v>
      </c>
      <c r="L121" s="40">
        <v>0</v>
      </c>
      <c r="M121" s="42">
        <v>44447</v>
      </c>
    </row>
    <row r="122" spans="1:16" s="3" customFormat="1" ht="12" x14ac:dyDescent="0.2">
      <c r="A122" s="3">
        <v>39</v>
      </c>
      <c r="B122" s="40">
        <v>2020</v>
      </c>
      <c r="C122" s="41" t="s">
        <v>348</v>
      </c>
      <c r="D122" s="41" t="s">
        <v>349</v>
      </c>
      <c r="E122" s="41" t="s">
        <v>16</v>
      </c>
      <c r="F122" s="41" t="s">
        <v>350</v>
      </c>
      <c r="G122" s="40">
        <v>2020</v>
      </c>
      <c r="H122" s="41" t="s">
        <v>387</v>
      </c>
      <c r="I122" s="41" t="s">
        <v>388</v>
      </c>
      <c r="J122" s="40">
        <v>5</v>
      </c>
      <c r="K122" s="40">
        <v>21</v>
      </c>
      <c r="L122" s="40">
        <v>0</v>
      </c>
      <c r="M122" s="42">
        <v>44533</v>
      </c>
    </row>
    <row r="123" spans="1:16" s="3" customFormat="1" ht="12" x14ac:dyDescent="0.2">
      <c r="A123" s="3">
        <v>40</v>
      </c>
      <c r="B123" s="40">
        <v>2020</v>
      </c>
      <c r="C123" s="41" t="s">
        <v>353</v>
      </c>
      <c r="D123" s="41" t="s">
        <v>301</v>
      </c>
      <c r="E123" s="41" t="s">
        <v>22</v>
      </c>
      <c r="F123" s="41" t="s">
        <v>354</v>
      </c>
      <c r="G123" s="40">
        <v>2020</v>
      </c>
      <c r="H123" s="41" t="s">
        <v>387</v>
      </c>
      <c r="I123" s="41" t="s">
        <v>388</v>
      </c>
      <c r="J123" s="40">
        <v>5</v>
      </c>
      <c r="K123" s="40">
        <v>20</v>
      </c>
      <c r="L123" s="40">
        <v>0</v>
      </c>
      <c r="M123" s="42">
        <v>44533</v>
      </c>
    </row>
    <row r="124" spans="1:16" s="3" customFormat="1" ht="12" x14ac:dyDescent="0.2">
      <c r="A124" s="3">
        <v>1</v>
      </c>
      <c r="B124" s="43">
        <v>2020</v>
      </c>
      <c r="C124" s="44" t="s">
        <v>333</v>
      </c>
      <c r="D124" s="44" t="s">
        <v>272</v>
      </c>
      <c r="E124" s="44" t="s">
        <v>22</v>
      </c>
      <c r="F124" s="44" t="s">
        <v>334</v>
      </c>
      <c r="G124" s="43">
        <v>2020</v>
      </c>
      <c r="H124" s="44" t="s">
        <v>387</v>
      </c>
      <c r="I124" s="44" t="s">
        <v>388</v>
      </c>
      <c r="J124" s="43">
        <v>5</v>
      </c>
      <c r="K124" s="43">
        <v>21</v>
      </c>
      <c r="L124" s="43">
        <v>0</v>
      </c>
      <c r="M124" s="45">
        <v>44596</v>
      </c>
    </row>
    <row r="125" spans="1:16" s="3" customFormat="1" ht="12" x14ac:dyDescent="0.2">
      <c r="A125" s="3">
        <v>2</v>
      </c>
      <c r="B125" s="43">
        <v>2021</v>
      </c>
      <c r="C125" s="44" t="s">
        <v>454</v>
      </c>
      <c r="D125" s="44" t="s">
        <v>455</v>
      </c>
      <c r="E125" s="44" t="s">
        <v>16</v>
      </c>
      <c r="F125" s="44" t="s">
        <v>456</v>
      </c>
      <c r="G125" s="43">
        <v>2021</v>
      </c>
      <c r="H125" s="44" t="s">
        <v>387</v>
      </c>
      <c r="I125" s="44" t="s">
        <v>388</v>
      </c>
      <c r="J125" s="43">
        <v>5</v>
      </c>
      <c r="K125" s="43">
        <v>28</v>
      </c>
      <c r="L125" s="43">
        <v>0</v>
      </c>
      <c r="M125" s="45">
        <v>44596</v>
      </c>
    </row>
    <row r="126" spans="1:16" s="3" customFormat="1" ht="12" x14ac:dyDescent="0.2">
      <c r="A126" s="3">
        <v>3</v>
      </c>
      <c r="B126" s="43">
        <v>2021</v>
      </c>
      <c r="C126" s="44" t="s">
        <v>36</v>
      </c>
      <c r="D126" s="44" t="s">
        <v>106</v>
      </c>
      <c r="E126" s="44" t="s">
        <v>16</v>
      </c>
      <c r="F126" s="44" t="s">
        <v>467</v>
      </c>
      <c r="G126" s="43">
        <v>2021</v>
      </c>
      <c r="H126" s="44" t="s">
        <v>387</v>
      </c>
      <c r="I126" s="44" t="s">
        <v>388</v>
      </c>
      <c r="J126" s="43">
        <v>5</v>
      </c>
      <c r="K126" s="43">
        <v>28</v>
      </c>
      <c r="L126" s="43">
        <v>0</v>
      </c>
      <c r="M126" s="45">
        <v>44596</v>
      </c>
    </row>
    <row r="127" spans="1:16" s="3" customFormat="1" ht="14.25" x14ac:dyDescent="0.2">
      <c r="A127" s="3">
        <v>4</v>
      </c>
      <c r="B127" s="43">
        <v>2021</v>
      </c>
      <c r="C127" s="44" t="s">
        <v>468</v>
      </c>
      <c r="D127" s="44" t="s">
        <v>266</v>
      </c>
      <c r="E127" s="44" t="s">
        <v>16</v>
      </c>
      <c r="F127" s="44" t="s">
        <v>469</v>
      </c>
      <c r="G127" s="43">
        <v>2021</v>
      </c>
      <c r="H127" s="44" t="s">
        <v>387</v>
      </c>
      <c r="I127" s="44" t="s">
        <v>388</v>
      </c>
      <c r="J127" s="43">
        <v>5</v>
      </c>
      <c r="K127" s="43">
        <v>23</v>
      </c>
      <c r="L127" s="43">
        <v>0</v>
      </c>
      <c r="M127" s="45">
        <v>44596</v>
      </c>
      <c r="O127" s="30">
        <v>18</v>
      </c>
      <c r="P127" s="30">
        <f>COUNTIF($K$124:$K$163,18)</f>
        <v>0</v>
      </c>
    </row>
    <row r="128" spans="1:16" s="3" customFormat="1" ht="14.25" x14ac:dyDescent="0.2">
      <c r="A128" s="3">
        <v>5</v>
      </c>
      <c r="B128" s="43">
        <v>2021</v>
      </c>
      <c r="C128" s="44" t="s">
        <v>320</v>
      </c>
      <c r="D128" s="44" t="s">
        <v>93</v>
      </c>
      <c r="E128" s="44" t="s">
        <v>16</v>
      </c>
      <c r="F128" s="44" t="s">
        <v>471</v>
      </c>
      <c r="G128" s="43">
        <v>2021</v>
      </c>
      <c r="H128" s="44" t="s">
        <v>387</v>
      </c>
      <c r="I128" s="44" t="s">
        <v>388</v>
      </c>
      <c r="J128" s="43">
        <v>5</v>
      </c>
      <c r="K128" s="43">
        <v>27</v>
      </c>
      <c r="L128" s="43">
        <v>0</v>
      </c>
      <c r="M128" s="45">
        <v>44596</v>
      </c>
      <c r="O128" s="30">
        <v>19</v>
      </c>
      <c r="P128" s="30">
        <f>COUNTIF($K$124:$K$163,19)</f>
        <v>3</v>
      </c>
    </row>
    <row r="129" spans="1:16" s="3" customFormat="1" ht="14.25" x14ac:dyDescent="0.2">
      <c r="A129" s="3">
        <v>6</v>
      </c>
      <c r="B129" s="43">
        <v>2021</v>
      </c>
      <c r="C129" s="44" t="s">
        <v>242</v>
      </c>
      <c r="D129" s="44" t="s">
        <v>474</v>
      </c>
      <c r="E129" s="44" t="s">
        <v>22</v>
      </c>
      <c r="F129" s="44" t="s">
        <v>475</v>
      </c>
      <c r="G129" s="43">
        <v>2021</v>
      </c>
      <c r="H129" s="44" t="s">
        <v>387</v>
      </c>
      <c r="I129" s="44" t="s">
        <v>388</v>
      </c>
      <c r="J129" s="43">
        <v>5</v>
      </c>
      <c r="K129" s="43">
        <v>31</v>
      </c>
      <c r="L129" s="43">
        <v>1</v>
      </c>
      <c r="M129" s="45">
        <v>44596</v>
      </c>
      <c r="O129" s="30">
        <v>20</v>
      </c>
      <c r="P129" s="30">
        <f>COUNTIF($K$124:$K$163,20)</f>
        <v>6</v>
      </c>
    </row>
    <row r="130" spans="1:16" s="3" customFormat="1" ht="14.25" x14ac:dyDescent="0.2">
      <c r="A130" s="3">
        <v>7</v>
      </c>
      <c r="B130" s="43">
        <v>2021</v>
      </c>
      <c r="C130" s="44" t="s">
        <v>184</v>
      </c>
      <c r="D130" s="44" t="s">
        <v>513</v>
      </c>
      <c r="E130" s="44" t="s">
        <v>16</v>
      </c>
      <c r="F130" s="44" t="s">
        <v>514</v>
      </c>
      <c r="G130" s="43">
        <v>2021</v>
      </c>
      <c r="H130" s="44" t="s">
        <v>387</v>
      </c>
      <c r="I130" s="44" t="s">
        <v>388</v>
      </c>
      <c r="J130" s="43">
        <v>5</v>
      </c>
      <c r="K130" s="43">
        <v>27</v>
      </c>
      <c r="L130" s="43">
        <v>0</v>
      </c>
      <c r="M130" s="45">
        <v>44596</v>
      </c>
      <c r="O130" s="30">
        <v>21</v>
      </c>
      <c r="P130" s="30">
        <f>COUNTIF($K$124:$K$163,21)</f>
        <v>3</v>
      </c>
    </row>
    <row r="131" spans="1:16" s="3" customFormat="1" ht="14.25" x14ac:dyDescent="0.2">
      <c r="A131" s="3">
        <v>8</v>
      </c>
      <c r="B131" s="43">
        <v>2019</v>
      </c>
      <c r="C131" s="44" t="s">
        <v>14</v>
      </c>
      <c r="D131" s="44" t="s">
        <v>15</v>
      </c>
      <c r="E131" s="44" t="s">
        <v>16</v>
      </c>
      <c r="F131" s="44" t="s">
        <v>17</v>
      </c>
      <c r="G131" s="43">
        <v>2019</v>
      </c>
      <c r="H131" s="44" t="s">
        <v>387</v>
      </c>
      <c r="I131" s="44" t="s">
        <v>388</v>
      </c>
      <c r="J131" s="43">
        <v>5</v>
      </c>
      <c r="K131" s="43">
        <v>22</v>
      </c>
      <c r="L131" s="43">
        <v>0</v>
      </c>
      <c r="M131" s="45">
        <v>44599</v>
      </c>
      <c r="O131" s="30">
        <v>22</v>
      </c>
      <c r="P131" s="30">
        <f>COUNTIF($K$124:$K$163,22)</f>
        <v>4</v>
      </c>
    </row>
    <row r="132" spans="1:16" s="3" customFormat="1" ht="14.25" x14ac:dyDescent="0.2">
      <c r="A132" s="3">
        <v>9</v>
      </c>
      <c r="B132" s="43">
        <v>2020</v>
      </c>
      <c r="C132" s="44" t="s">
        <v>429</v>
      </c>
      <c r="D132" s="44" t="s">
        <v>277</v>
      </c>
      <c r="E132" s="44" t="s">
        <v>22</v>
      </c>
      <c r="F132" s="44" t="s">
        <v>430</v>
      </c>
      <c r="G132" s="43">
        <v>2020</v>
      </c>
      <c r="H132" s="44" t="s">
        <v>387</v>
      </c>
      <c r="I132" s="44" t="s">
        <v>388</v>
      </c>
      <c r="J132" s="43">
        <v>5</v>
      </c>
      <c r="K132" s="43">
        <v>20</v>
      </c>
      <c r="L132" s="43">
        <v>0</v>
      </c>
      <c r="M132" s="45">
        <v>44599</v>
      </c>
      <c r="O132" s="30">
        <v>23</v>
      </c>
      <c r="P132" s="30">
        <f>COUNTIF($K$124:$K$163,23)</f>
        <v>3</v>
      </c>
    </row>
    <row r="133" spans="1:16" s="3" customFormat="1" ht="14.25" x14ac:dyDescent="0.2">
      <c r="A133" s="3">
        <v>10</v>
      </c>
      <c r="B133" s="43">
        <v>2020</v>
      </c>
      <c r="C133" s="44" t="s">
        <v>431</v>
      </c>
      <c r="D133" s="44" t="s">
        <v>432</v>
      </c>
      <c r="E133" s="44" t="s">
        <v>22</v>
      </c>
      <c r="F133" s="44" t="s">
        <v>433</v>
      </c>
      <c r="G133" s="43">
        <v>2020</v>
      </c>
      <c r="H133" s="44" t="s">
        <v>387</v>
      </c>
      <c r="I133" s="44" t="s">
        <v>388</v>
      </c>
      <c r="J133" s="43">
        <v>5</v>
      </c>
      <c r="K133" s="43">
        <v>24</v>
      </c>
      <c r="L133" s="43">
        <v>0</v>
      </c>
      <c r="M133" s="45">
        <v>44599</v>
      </c>
      <c r="O133" s="30">
        <v>24</v>
      </c>
      <c r="P133" s="30">
        <f>COUNTIF($K$124:$K$163,24)</f>
        <v>5</v>
      </c>
    </row>
    <row r="134" spans="1:16" s="3" customFormat="1" ht="14.25" x14ac:dyDescent="0.2">
      <c r="A134" s="3">
        <v>11</v>
      </c>
      <c r="B134" s="43">
        <v>2020</v>
      </c>
      <c r="C134" s="44" t="s">
        <v>345</v>
      </c>
      <c r="D134" s="44" t="s">
        <v>346</v>
      </c>
      <c r="E134" s="44" t="s">
        <v>16</v>
      </c>
      <c r="F134" s="44" t="s">
        <v>347</v>
      </c>
      <c r="G134" s="43">
        <v>2020</v>
      </c>
      <c r="H134" s="44" t="s">
        <v>387</v>
      </c>
      <c r="I134" s="44" t="s">
        <v>388</v>
      </c>
      <c r="J134" s="43">
        <v>5</v>
      </c>
      <c r="K134" s="43">
        <v>20</v>
      </c>
      <c r="L134" s="43">
        <v>0</v>
      </c>
      <c r="M134" s="45">
        <v>44599</v>
      </c>
      <c r="O134" s="30">
        <v>25</v>
      </c>
      <c r="P134" s="30">
        <f>COUNTIF($K$124:$K$163,25)</f>
        <v>1</v>
      </c>
    </row>
    <row r="135" spans="1:16" s="3" customFormat="1" ht="14.25" x14ac:dyDescent="0.2">
      <c r="A135" s="3">
        <v>12</v>
      </c>
      <c r="B135" s="43">
        <v>2021</v>
      </c>
      <c r="C135" s="44" t="s">
        <v>439</v>
      </c>
      <c r="D135" s="44" t="s">
        <v>25</v>
      </c>
      <c r="E135" s="44" t="s">
        <v>22</v>
      </c>
      <c r="F135" s="44" t="s">
        <v>440</v>
      </c>
      <c r="G135" s="43">
        <v>2021</v>
      </c>
      <c r="H135" s="44" t="s">
        <v>387</v>
      </c>
      <c r="I135" s="44" t="s">
        <v>388</v>
      </c>
      <c r="J135" s="43">
        <v>5</v>
      </c>
      <c r="K135" s="43">
        <v>20</v>
      </c>
      <c r="L135" s="43">
        <v>0</v>
      </c>
      <c r="M135" s="45">
        <v>44599</v>
      </c>
      <c r="O135" s="30">
        <v>26</v>
      </c>
      <c r="P135" s="30">
        <f>COUNTIF($K$124:$K$163,26)</f>
        <v>4</v>
      </c>
    </row>
    <row r="136" spans="1:16" s="3" customFormat="1" ht="14.25" x14ac:dyDescent="0.2">
      <c r="A136" s="3">
        <v>13</v>
      </c>
      <c r="B136" s="43">
        <v>2021</v>
      </c>
      <c r="C136" s="44" t="s">
        <v>441</v>
      </c>
      <c r="D136" s="44" t="s">
        <v>442</v>
      </c>
      <c r="E136" s="44" t="s">
        <v>16</v>
      </c>
      <c r="F136" s="44" t="s">
        <v>443</v>
      </c>
      <c r="G136" s="43">
        <v>2021</v>
      </c>
      <c r="H136" s="44" t="s">
        <v>387</v>
      </c>
      <c r="I136" s="44" t="s">
        <v>388</v>
      </c>
      <c r="J136" s="43">
        <v>5</v>
      </c>
      <c r="K136" s="43">
        <v>27</v>
      </c>
      <c r="L136" s="43">
        <v>0</v>
      </c>
      <c r="M136" s="45">
        <v>44599</v>
      </c>
      <c r="O136" s="30">
        <v>27</v>
      </c>
      <c r="P136" s="30">
        <f>COUNTIF($K$124:$K$163,27)</f>
        <v>3</v>
      </c>
    </row>
    <row r="137" spans="1:16" s="3" customFormat="1" ht="14.25" x14ac:dyDescent="0.2">
      <c r="A137" s="3">
        <v>14</v>
      </c>
      <c r="B137" s="43">
        <v>2021</v>
      </c>
      <c r="C137" s="44" t="s">
        <v>444</v>
      </c>
      <c r="D137" s="44" t="s">
        <v>37</v>
      </c>
      <c r="E137" s="44" t="s">
        <v>22</v>
      </c>
      <c r="F137" s="44" t="s">
        <v>445</v>
      </c>
      <c r="G137" s="43">
        <v>2021</v>
      </c>
      <c r="H137" s="44" t="s">
        <v>387</v>
      </c>
      <c r="I137" s="44" t="s">
        <v>388</v>
      </c>
      <c r="J137" s="43">
        <v>5</v>
      </c>
      <c r="K137" s="43">
        <v>26</v>
      </c>
      <c r="L137" s="43">
        <v>0</v>
      </c>
      <c r="M137" s="45">
        <v>44599</v>
      </c>
      <c r="O137" s="30">
        <v>28</v>
      </c>
      <c r="P137" s="30">
        <f>COUNTIF($K$124:$K$163,28)</f>
        <v>5</v>
      </c>
    </row>
    <row r="138" spans="1:16" s="3" customFormat="1" ht="14.25" x14ac:dyDescent="0.2">
      <c r="A138" s="3">
        <v>15</v>
      </c>
      <c r="B138" s="43">
        <v>2021</v>
      </c>
      <c r="C138" s="44" t="s">
        <v>449</v>
      </c>
      <c r="D138" s="44" t="s">
        <v>450</v>
      </c>
      <c r="E138" s="44" t="s">
        <v>16</v>
      </c>
      <c r="F138" s="44" t="s">
        <v>451</v>
      </c>
      <c r="G138" s="43">
        <v>2021</v>
      </c>
      <c r="H138" s="44" t="s">
        <v>387</v>
      </c>
      <c r="I138" s="44" t="s">
        <v>388</v>
      </c>
      <c r="J138" s="43">
        <v>5</v>
      </c>
      <c r="K138" s="43">
        <v>22</v>
      </c>
      <c r="L138" s="43">
        <v>0</v>
      </c>
      <c r="M138" s="45">
        <v>44599</v>
      </c>
      <c r="O138" s="30">
        <v>29</v>
      </c>
      <c r="P138" s="30">
        <f>COUNTIF($K$124:$K$163,29)</f>
        <v>2</v>
      </c>
    </row>
    <row r="139" spans="1:16" s="3" customFormat="1" ht="14.25" x14ac:dyDescent="0.2">
      <c r="A139" s="3">
        <v>16</v>
      </c>
      <c r="B139" s="43">
        <v>2021</v>
      </c>
      <c r="C139" s="44" t="s">
        <v>452</v>
      </c>
      <c r="D139" s="44" t="s">
        <v>52</v>
      </c>
      <c r="E139" s="44" t="s">
        <v>22</v>
      </c>
      <c r="F139" s="44" t="s">
        <v>453</v>
      </c>
      <c r="G139" s="43">
        <v>2021</v>
      </c>
      <c r="H139" s="44" t="s">
        <v>387</v>
      </c>
      <c r="I139" s="44" t="s">
        <v>388</v>
      </c>
      <c r="J139" s="43">
        <v>5</v>
      </c>
      <c r="K139" s="43">
        <v>28</v>
      </c>
      <c r="L139" s="43">
        <v>0</v>
      </c>
      <c r="M139" s="45">
        <v>44599</v>
      </c>
      <c r="O139" s="30">
        <v>30</v>
      </c>
      <c r="P139" s="30">
        <f>COUNTIF($K$124:$K$163,30)</f>
        <v>0</v>
      </c>
    </row>
    <row r="140" spans="1:16" s="3" customFormat="1" ht="14.25" x14ac:dyDescent="0.2">
      <c r="A140" s="3">
        <v>17</v>
      </c>
      <c r="B140" s="43">
        <v>2021</v>
      </c>
      <c r="C140" s="44" t="s">
        <v>457</v>
      </c>
      <c r="D140" s="44" t="s">
        <v>206</v>
      </c>
      <c r="E140" s="44" t="s">
        <v>22</v>
      </c>
      <c r="F140" s="44" t="s">
        <v>458</v>
      </c>
      <c r="G140" s="43">
        <v>2021</v>
      </c>
      <c r="H140" s="44" t="s">
        <v>387</v>
      </c>
      <c r="I140" s="44" t="s">
        <v>388</v>
      </c>
      <c r="J140" s="43">
        <v>5</v>
      </c>
      <c r="K140" s="43">
        <v>24</v>
      </c>
      <c r="L140" s="43">
        <v>0</v>
      </c>
      <c r="M140" s="45">
        <v>44599</v>
      </c>
      <c r="O140" s="30" t="s">
        <v>363</v>
      </c>
      <c r="P140" s="30">
        <f>COUNTIF($K$124:$K$163,31)</f>
        <v>1</v>
      </c>
    </row>
    <row r="141" spans="1:16" s="3" customFormat="1" ht="12" x14ac:dyDescent="0.2">
      <c r="A141" s="3">
        <v>18</v>
      </c>
      <c r="B141" s="43">
        <v>2021</v>
      </c>
      <c r="C141" s="44" t="s">
        <v>461</v>
      </c>
      <c r="D141" s="44" t="s">
        <v>462</v>
      </c>
      <c r="E141" s="44" t="s">
        <v>22</v>
      </c>
      <c r="F141" s="44" t="s">
        <v>463</v>
      </c>
      <c r="G141" s="43">
        <v>2021</v>
      </c>
      <c r="H141" s="44" t="s">
        <v>387</v>
      </c>
      <c r="I141" s="44" t="s">
        <v>388</v>
      </c>
      <c r="J141" s="43">
        <v>5</v>
      </c>
      <c r="K141" s="43">
        <v>19</v>
      </c>
      <c r="L141" s="43">
        <v>0</v>
      </c>
      <c r="M141" s="45">
        <v>44599</v>
      </c>
    </row>
    <row r="142" spans="1:16" s="3" customFormat="1" ht="12" x14ac:dyDescent="0.2">
      <c r="A142" s="3">
        <v>19</v>
      </c>
      <c r="B142" s="43">
        <v>2021</v>
      </c>
      <c r="C142" s="44" t="s">
        <v>479</v>
      </c>
      <c r="D142" s="44" t="s">
        <v>480</v>
      </c>
      <c r="E142" s="44" t="s">
        <v>22</v>
      </c>
      <c r="F142" s="44" t="s">
        <v>481</v>
      </c>
      <c r="G142" s="43">
        <v>2021</v>
      </c>
      <c r="H142" s="44" t="s">
        <v>387</v>
      </c>
      <c r="I142" s="44" t="s">
        <v>388</v>
      </c>
      <c r="J142" s="43">
        <v>5</v>
      </c>
      <c r="K142" s="43">
        <v>20</v>
      </c>
      <c r="L142" s="43">
        <v>0</v>
      </c>
      <c r="M142" s="45">
        <v>44599</v>
      </c>
    </row>
    <row r="143" spans="1:16" s="3" customFormat="1" ht="12" x14ac:dyDescent="0.2">
      <c r="A143" s="3">
        <v>20</v>
      </c>
      <c r="B143" s="43">
        <v>2021</v>
      </c>
      <c r="C143" s="44" t="s">
        <v>482</v>
      </c>
      <c r="D143" s="44" t="s">
        <v>192</v>
      </c>
      <c r="E143" s="44" t="s">
        <v>22</v>
      </c>
      <c r="F143" s="44" t="s">
        <v>483</v>
      </c>
      <c r="G143" s="43">
        <v>2021</v>
      </c>
      <c r="H143" s="44" t="s">
        <v>387</v>
      </c>
      <c r="I143" s="44" t="s">
        <v>388</v>
      </c>
      <c r="J143" s="43">
        <v>5</v>
      </c>
      <c r="K143" s="43">
        <v>28</v>
      </c>
      <c r="L143" s="43">
        <v>0</v>
      </c>
      <c r="M143" s="45">
        <v>44599</v>
      </c>
    </row>
    <row r="144" spans="1:16" s="3" customFormat="1" ht="12" x14ac:dyDescent="0.2">
      <c r="A144" s="3">
        <v>21</v>
      </c>
      <c r="B144" s="43">
        <v>2021</v>
      </c>
      <c r="C144" s="44" t="s">
        <v>484</v>
      </c>
      <c r="D144" s="44" t="s">
        <v>462</v>
      </c>
      <c r="E144" s="44" t="s">
        <v>22</v>
      </c>
      <c r="F144" s="44" t="s">
        <v>485</v>
      </c>
      <c r="G144" s="43">
        <v>2021</v>
      </c>
      <c r="H144" s="44" t="s">
        <v>387</v>
      </c>
      <c r="I144" s="44" t="s">
        <v>388</v>
      </c>
      <c r="J144" s="43">
        <v>5</v>
      </c>
      <c r="K144" s="43">
        <v>24</v>
      </c>
      <c r="L144" s="43">
        <v>0</v>
      </c>
      <c r="M144" s="45">
        <v>44599</v>
      </c>
    </row>
    <row r="145" spans="1:13" s="3" customFormat="1" ht="12" x14ac:dyDescent="0.2">
      <c r="A145" s="3">
        <v>22</v>
      </c>
      <c r="B145" s="43">
        <v>2021</v>
      </c>
      <c r="C145" s="44" t="s">
        <v>493</v>
      </c>
      <c r="D145" s="44" t="s">
        <v>494</v>
      </c>
      <c r="E145" s="44" t="s">
        <v>22</v>
      </c>
      <c r="F145" s="44" t="s">
        <v>495</v>
      </c>
      <c r="G145" s="43">
        <v>2021</v>
      </c>
      <c r="H145" s="44" t="s">
        <v>387</v>
      </c>
      <c r="I145" s="44" t="s">
        <v>388</v>
      </c>
      <c r="J145" s="43">
        <v>5</v>
      </c>
      <c r="K145" s="43">
        <v>25</v>
      </c>
      <c r="L145" s="43">
        <v>0</v>
      </c>
      <c r="M145" s="45">
        <v>44599</v>
      </c>
    </row>
    <row r="146" spans="1:13" s="3" customFormat="1" ht="12" x14ac:dyDescent="0.2">
      <c r="A146" s="3">
        <v>23</v>
      </c>
      <c r="B146" s="43">
        <v>2021</v>
      </c>
      <c r="C146" s="44" t="s">
        <v>496</v>
      </c>
      <c r="D146" s="44" t="s">
        <v>497</v>
      </c>
      <c r="E146" s="44" t="s">
        <v>16</v>
      </c>
      <c r="F146" s="44" t="s">
        <v>498</v>
      </c>
      <c r="G146" s="43">
        <v>2021</v>
      </c>
      <c r="H146" s="44" t="s">
        <v>387</v>
      </c>
      <c r="I146" s="44" t="s">
        <v>388</v>
      </c>
      <c r="J146" s="43">
        <v>5</v>
      </c>
      <c r="K146" s="43">
        <v>29</v>
      </c>
      <c r="L146" s="43">
        <v>0</v>
      </c>
      <c r="M146" s="45">
        <v>44599</v>
      </c>
    </row>
    <row r="147" spans="1:13" s="3" customFormat="1" ht="12" x14ac:dyDescent="0.2">
      <c r="A147" s="3">
        <v>24</v>
      </c>
      <c r="B147" s="43">
        <v>2021</v>
      </c>
      <c r="C147" s="44" t="s">
        <v>533</v>
      </c>
      <c r="D147" s="44" t="s">
        <v>534</v>
      </c>
      <c r="E147" s="44" t="s">
        <v>16</v>
      </c>
      <c r="F147" s="44" t="s">
        <v>535</v>
      </c>
      <c r="G147" s="43">
        <v>2021</v>
      </c>
      <c r="H147" s="44" t="s">
        <v>387</v>
      </c>
      <c r="I147" s="44" t="s">
        <v>388</v>
      </c>
      <c r="J147" s="43">
        <v>5</v>
      </c>
      <c r="K147" s="43">
        <v>19</v>
      </c>
      <c r="L147" s="43">
        <v>0</v>
      </c>
      <c r="M147" s="45">
        <v>44599</v>
      </c>
    </row>
    <row r="148" spans="1:13" s="3" customFormat="1" ht="12" x14ac:dyDescent="0.2">
      <c r="A148" s="3">
        <v>25</v>
      </c>
      <c r="B148" s="43">
        <v>2021</v>
      </c>
      <c r="C148" s="44" t="s">
        <v>501</v>
      </c>
      <c r="D148" s="44" t="s">
        <v>70</v>
      </c>
      <c r="E148" s="44" t="s">
        <v>22</v>
      </c>
      <c r="F148" s="44" t="s">
        <v>502</v>
      </c>
      <c r="G148" s="43">
        <v>2021</v>
      </c>
      <c r="H148" s="44" t="s">
        <v>387</v>
      </c>
      <c r="I148" s="44" t="s">
        <v>388</v>
      </c>
      <c r="J148" s="43">
        <v>5</v>
      </c>
      <c r="K148" s="43">
        <v>29</v>
      </c>
      <c r="L148" s="43">
        <v>0</v>
      </c>
      <c r="M148" s="45">
        <v>44599</v>
      </c>
    </row>
    <row r="149" spans="1:13" s="3" customFormat="1" ht="12" x14ac:dyDescent="0.2">
      <c r="A149" s="3">
        <v>26</v>
      </c>
      <c r="B149" s="43">
        <v>2021</v>
      </c>
      <c r="C149" s="44" t="s">
        <v>503</v>
      </c>
      <c r="D149" s="44" t="s">
        <v>504</v>
      </c>
      <c r="E149" s="44" t="s">
        <v>22</v>
      </c>
      <c r="F149" s="44" t="s">
        <v>505</v>
      </c>
      <c r="G149" s="43">
        <v>2021</v>
      </c>
      <c r="H149" s="44" t="s">
        <v>387</v>
      </c>
      <c r="I149" s="44" t="s">
        <v>388</v>
      </c>
      <c r="J149" s="43">
        <v>5</v>
      </c>
      <c r="K149" s="43">
        <v>22</v>
      </c>
      <c r="L149" s="43">
        <v>0</v>
      </c>
      <c r="M149" s="45">
        <v>44599</v>
      </c>
    </row>
    <row r="150" spans="1:13" s="3" customFormat="1" ht="12" x14ac:dyDescent="0.2">
      <c r="A150" s="3">
        <v>27</v>
      </c>
      <c r="B150" s="43">
        <v>2021</v>
      </c>
      <c r="C150" s="44" t="s">
        <v>511</v>
      </c>
      <c r="D150" s="44" t="s">
        <v>435</v>
      </c>
      <c r="E150" s="44" t="s">
        <v>22</v>
      </c>
      <c r="F150" s="44" t="s">
        <v>512</v>
      </c>
      <c r="G150" s="43">
        <v>2021</v>
      </c>
      <c r="H150" s="44" t="s">
        <v>387</v>
      </c>
      <c r="I150" s="44" t="s">
        <v>388</v>
      </c>
      <c r="J150" s="43">
        <v>5</v>
      </c>
      <c r="K150" s="43">
        <v>20</v>
      </c>
      <c r="L150" s="43">
        <v>0</v>
      </c>
      <c r="M150" s="45">
        <v>44599</v>
      </c>
    </row>
    <row r="151" spans="1:13" s="3" customFormat="1" ht="12" x14ac:dyDescent="0.2">
      <c r="A151" s="3">
        <v>28</v>
      </c>
      <c r="B151" s="43">
        <v>2021</v>
      </c>
      <c r="C151" s="44" t="s">
        <v>515</v>
      </c>
      <c r="D151" s="44" t="s">
        <v>432</v>
      </c>
      <c r="E151" s="44" t="s">
        <v>22</v>
      </c>
      <c r="F151" s="44" t="s">
        <v>516</v>
      </c>
      <c r="G151" s="43">
        <v>2021</v>
      </c>
      <c r="H151" s="44" t="s">
        <v>387</v>
      </c>
      <c r="I151" s="44" t="s">
        <v>388</v>
      </c>
      <c r="J151" s="43">
        <v>5</v>
      </c>
      <c r="K151" s="43">
        <v>28</v>
      </c>
      <c r="L151" s="43">
        <v>0</v>
      </c>
      <c r="M151" s="45">
        <v>44599</v>
      </c>
    </row>
    <row r="152" spans="1:13" s="3" customFormat="1" ht="12" x14ac:dyDescent="0.2">
      <c r="A152" s="3">
        <v>29</v>
      </c>
      <c r="B152" s="43">
        <v>2021</v>
      </c>
      <c r="C152" s="44" t="s">
        <v>544</v>
      </c>
      <c r="D152" s="44" t="s">
        <v>93</v>
      </c>
      <c r="E152" s="44" t="s">
        <v>16</v>
      </c>
      <c r="F152" s="44" t="s">
        <v>545</v>
      </c>
      <c r="G152" s="43">
        <v>2021</v>
      </c>
      <c r="H152" s="44" t="s">
        <v>387</v>
      </c>
      <c r="I152" s="44" t="s">
        <v>388</v>
      </c>
      <c r="J152" s="43">
        <v>5</v>
      </c>
      <c r="K152" s="43">
        <v>26</v>
      </c>
      <c r="L152" s="43">
        <v>0</v>
      </c>
      <c r="M152" s="45">
        <v>44599</v>
      </c>
    </row>
    <row r="153" spans="1:13" s="3" customFormat="1" ht="12" x14ac:dyDescent="0.2">
      <c r="A153" s="3">
        <v>30</v>
      </c>
      <c r="B153" s="43">
        <v>2021</v>
      </c>
      <c r="C153" s="44" t="s">
        <v>292</v>
      </c>
      <c r="D153" s="44" t="s">
        <v>73</v>
      </c>
      <c r="E153" s="44" t="s">
        <v>22</v>
      </c>
      <c r="F153" s="44" t="s">
        <v>470</v>
      </c>
      <c r="G153" s="43">
        <v>2021</v>
      </c>
      <c r="H153" s="44" t="s">
        <v>387</v>
      </c>
      <c r="I153" s="44" t="s">
        <v>388</v>
      </c>
      <c r="J153" s="43">
        <v>5</v>
      </c>
      <c r="K153" s="43">
        <v>23</v>
      </c>
      <c r="L153" s="43">
        <v>0</v>
      </c>
      <c r="M153" s="45">
        <v>44720</v>
      </c>
    </row>
    <row r="154" spans="1:13" s="3" customFormat="1" ht="12" x14ac:dyDescent="0.2">
      <c r="A154" s="3">
        <v>31</v>
      </c>
      <c r="B154" s="43">
        <v>2021</v>
      </c>
      <c r="C154" s="44" t="s">
        <v>499</v>
      </c>
      <c r="D154" s="44" t="s">
        <v>37</v>
      </c>
      <c r="E154" s="44" t="s">
        <v>22</v>
      </c>
      <c r="F154" s="44" t="s">
        <v>500</v>
      </c>
      <c r="G154" s="43">
        <v>2021</v>
      </c>
      <c r="H154" s="44" t="s">
        <v>387</v>
      </c>
      <c r="I154" s="44" t="s">
        <v>388</v>
      </c>
      <c r="J154" s="43">
        <v>5</v>
      </c>
      <c r="K154" s="43">
        <v>26</v>
      </c>
      <c r="L154" s="43">
        <v>0</v>
      </c>
      <c r="M154" s="45">
        <v>44720</v>
      </c>
    </row>
    <row r="155" spans="1:13" s="3" customFormat="1" ht="12" x14ac:dyDescent="0.2">
      <c r="A155" s="3">
        <v>32</v>
      </c>
      <c r="B155" s="43">
        <v>2021</v>
      </c>
      <c r="C155" s="44" t="s">
        <v>536</v>
      </c>
      <c r="D155" s="44" t="s">
        <v>93</v>
      </c>
      <c r="E155" s="44" t="s">
        <v>16</v>
      </c>
      <c r="F155" s="44" t="s">
        <v>537</v>
      </c>
      <c r="G155" s="43">
        <v>2021</v>
      </c>
      <c r="H155" s="44" t="s">
        <v>387</v>
      </c>
      <c r="I155" s="44" t="s">
        <v>388</v>
      </c>
      <c r="J155" s="43">
        <v>5</v>
      </c>
      <c r="K155" s="43">
        <v>22</v>
      </c>
      <c r="L155" s="43">
        <v>0</v>
      </c>
      <c r="M155" s="45">
        <v>44720</v>
      </c>
    </row>
    <row r="156" spans="1:13" s="3" customFormat="1" ht="12" x14ac:dyDescent="0.2">
      <c r="A156" s="3">
        <v>33</v>
      </c>
      <c r="B156" s="43">
        <v>2021</v>
      </c>
      <c r="C156" s="44" t="s">
        <v>506</v>
      </c>
      <c r="D156" s="44" t="s">
        <v>507</v>
      </c>
      <c r="E156" s="44" t="s">
        <v>22</v>
      </c>
      <c r="F156" s="44" t="s">
        <v>508</v>
      </c>
      <c r="G156" s="43">
        <v>2021</v>
      </c>
      <c r="H156" s="44" t="s">
        <v>387</v>
      </c>
      <c r="I156" s="44" t="s">
        <v>388</v>
      </c>
      <c r="J156" s="43">
        <v>5</v>
      </c>
      <c r="K156" s="43">
        <v>23</v>
      </c>
      <c r="L156" s="43">
        <v>0</v>
      </c>
      <c r="M156" s="45">
        <v>44720</v>
      </c>
    </row>
    <row r="157" spans="1:13" s="3" customFormat="1" ht="12" x14ac:dyDescent="0.2">
      <c r="A157" s="3">
        <v>34</v>
      </c>
      <c r="B157" s="43">
        <v>2021</v>
      </c>
      <c r="C157" s="44" t="s">
        <v>509</v>
      </c>
      <c r="D157" s="44" t="s">
        <v>70</v>
      </c>
      <c r="E157" s="44" t="s">
        <v>22</v>
      </c>
      <c r="F157" s="44" t="s">
        <v>510</v>
      </c>
      <c r="G157" s="43">
        <v>2021</v>
      </c>
      <c r="H157" s="44" t="s">
        <v>387</v>
      </c>
      <c r="I157" s="44" t="s">
        <v>388</v>
      </c>
      <c r="J157" s="43">
        <v>5</v>
      </c>
      <c r="K157" s="43">
        <v>24</v>
      </c>
      <c r="L157" s="43">
        <v>0</v>
      </c>
      <c r="M157" s="45">
        <v>44720</v>
      </c>
    </row>
    <row r="158" spans="1:13" s="3" customFormat="1" ht="12" x14ac:dyDescent="0.2">
      <c r="A158" s="3">
        <v>35</v>
      </c>
      <c r="B158" s="43">
        <v>2021</v>
      </c>
      <c r="C158" s="44" t="s">
        <v>447</v>
      </c>
      <c r="D158" s="44" t="s">
        <v>90</v>
      </c>
      <c r="E158" s="44" t="s">
        <v>22</v>
      </c>
      <c r="F158" s="44" t="s">
        <v>448</v>
      </c>
      <c r="G158" s="43">
        <v>2021</v>
      </c>
      <c r="H158" s="44" t="s">
        <v>387</v>
      </c>
      <c r="I158" s="44" t="s">
        <v>388</v>
      </c>
      <c r="J158" s="43">
        <v>5</v>
      </c>
      <c r="K158" s="43">
        <v>21</v>
      </c>
      <c r="L158" s="43">
        <v>0</v>
      </c>
      <c r="M158" s="45">
        <v>44729</v>
      </c>
    </row>
    <row r="159" spans="1:13" s="3" customFormat="1" ht="12" x14ac:dyDescent="0.2">
      <c r="A159" s="3">
        <v>36</v>
      </c>
      <c r="B159" s="43">
        <v>2021</v>
      </c>
      <c r="C159" s="44" t="s">
        <v>476</v>
      </c>
      <c r="D159" s="44" t="s">
        <v>477</v>
      </c>
      <c r="E159" s="44" t="s">
        <v>22</v>
      </c>
      <c r="F159" s="44" t="s">
        <v>478</v>
      </c>
      <c r="G159" s="43">
        <v>2021</v>
      </c>
      <c r="H159" s="44" t="s">
        <v>387</v>
      </c>
      <c r="I159" s="44" t="s">
        <v>388</v>
      </c>
      <c r="J159" s="43">
        <v>5</v>
      </c>
      <c r="K159" s="43">
        <v>26</v>
      </c>
      <c r="L159" s="43">
        <v>0</v>
      </c>
      <c r="M159" s="45">
        <v>44729</v>
      </c>
    </row>
    <row r="160" spans="1:13" s="3" customFormat="1" ht="12" x14ac:dyDescent="0.2">
      <c r="A160" s="3">
        <v>37</v>
      </c>
      <c r="B160" s="43">
        <v>2021</v>
      </c>
      <c r="C160" s="44" t="s">
        <v>486</v>
      </c>
      <c r="D160" s="44" t="s">
        <v>277</v>
      </c>
      <c r="E160" s="44" t="s">
        <v>22</v>
      </c>
      <c r="F160" s="44" t="s">
        <v>487</v>
      </c>
      <c r="G160" s="43">
        <v>2021</v>
      </c>
      <c r="H160" s="44" t="s">
        <v>387</v>
      </c>
      <c r="I160" s="44" t="s">
        <v>388</v>
      </c>
      <c r="J160" s="43">
        <v>5</v>
      </c>
      <c r="K160" s="43">
        <v>19</v>
      </c>
      <c r="L160" s="43">
        <v>0</v>
      </c>
      <c r="M160" s="45">
        <v>44748</v>
      </c>
    </row>
    <row r="161" spans="1:13" s="3" customFormat="1" ht="12" x14ac:dyDescent="0.2">
      <c r="A161" s="3">
        <v>38</v>
      </c>
      <c r="B161" s="43">
        <v>2018</v>
      </c>
      <c r="C161" s="44" t="s">
        <v>120</v>
      </c>
      <c r="D161" s="44" t="s">
        <v>121</v>
      </c>
      <c r="E161" s="44" t="s">
        <v>16</v>
      </c>
      <c r="F161" s="44" t="s">
        <v>122</v>
      </c>
      <c r="G161" s="43">
        <v>2018</v>
      </c>
      <c r="H161" s="44" t="s">
        <v>387</v>
      </c>
      <c r="I161" s="44" t="s">
        <v>388</v>
      </c>
      <c r="J161" s="43">
        <v>5</v>
      </c>
      <c r="K161" s="43">
        <v>24</v>
      </c>
      <c r="L161" s="43">
        <v>0</v>
      </c>
      <c r="M161" s="45">
        <v>44811</v>
      </c>
    </row>
    <row r="162" spans="1:13" s="3" customFormat="1" ht="12" x14ac:dyDescent="0.2">
      <c r="A162" s="3">
        <v>39</v>
      </c>
      <c r="B162" s="43">
        <v>2021</v>
      </c>
      <c r="C162" s="44" t="s">
        <v>531</v>
      </c>
      <c r="D162" s="44" t="s">
        <v>51</v>
      </c>
      <c r="E162" s="44" t="s">
        <v>16</v>
      </c>
      <c r="F162" s="44" t="s">
        <v>532</v>
      </c>
      <c r="G162" s="43">
        <v>2021</v>
      </c>
      <c r="H162" s="44" t="s">
        <v>387</v>
      </c>
      <c r="I162" s="44" t="s">
        <v>388</v>
      </c>
      <c r="J162" s="43">
        <v>5</v>
      </c>
      <c r="K162" s="43">
        <v>20</v>
      </c>
      <c r="L162" s="43">
        <v>0</v>
      </c>
      <c r="M162" s="45">
        <v>44811</v>
      </c>
    </row>
    <row r="163" spans="1:13" s="3" customFormat="1" ht="12" x14ac:dyDescent="0.2">
      <c r="A163" s="3">
        <v>40</v>
      </c>
      <c r="B163" s="43">
        <v>2021</v>
      </c>
      <c r="C163" s="44" t="s">
        <v>459</v>
      </c>
      <c r="D163" s="44" t="s">
        <v>82</v>
      </c>
      <c r="E163" s="44" t="s">
        <v>16</v>
      </c>
      <c r="F163" s="44" t="s">
        <v>460</v>
      </c>
      <c r="G163" s="43">
        <v>2021</v>
      </c>
      <c r="H163" s="44" t="s">
        <v>387</v>
      </c>
      <c r="I163" s="44" t="s">
        <v>388</v>
      </c>
      <c r="J163" s="43">
        <v>5</v>
      </c>
      <c r="K163" s="43">
        <v>21</v>
      </c>
      <c r="L163" s="43">
        <v>0</v>
      </c>
      <c r="M163" s="45">
        <v>44907</v>
      </c>
    </row>
  </sheetData>
  <conditionalFormatting sqref="G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64:M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ellIs" dxfId="12" priority="1" operator="equal">
      <formula>1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opLeftCell="I1" zoomScaleNormal="100" workbookViewId="0">
      <selection activeCell="T102" sqref="T102"/>
    </sheetView>
  </sheetViews>
  <sheetFormatPr defaultRowHeight="15" x14ac:dyDescent="0.25"/>
  <cols>
    <col min="9" max="9" width="21.85546875" bestFit="1" customWidth="1"/>
    <col min="13" max="13" width="10.85546875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">
        <v>1</v>
      </c>
      <c r="B2" s="35">
        <v>2013</v>
      </c>
      <c r="C2" s="36" t="s">
        <v>263</v>
      </c>
      <c r="D2" s="36" t="s">
        <v>82</v>
      </c>
      <c r="E2" s="36" t="s">
        <v>16</v>
      </c>
      <c r="F2" s="36" t="s">
        <v>264</v>
      </c>
      <c r="G2" s="35">
        <v>2014</v>
      </c>
      <c r="H2" s="36" t="s">
        <v>389</v>
      </c>
      <c r="I2" s="36" t="s">
        <v>390</v>
      </c>
      <c r="J2" s="35">
        <v>7</v>
      </c>
      <c r="K2" s="35">
        <v>22</v>
      </c>
      <c r="L2" s="35">
        <v>0</v>
      </c>
      <c r="M2" s="39">
        <v>42342</v>
      </c>
    </row>
    <row r="3" spans="1:16" s="3" customFormat="1" ht="12" x14ac:dyDescent="0.2">
      <c r="A3" s="3">
        <v>2</v>
      </c>
      <c r="B3" s="35">
        <v>2016</v>
      </c>
      <c r="C3" s="36" t="s">
        <v>242</v>
      </c>
      <c r="D3" s="36" t="s">
        <v>243</v>
      </c>
      <c r="E3" s="36" t="s">
        <v>22</v>
      </c>
      <c r="F3" s="36" t="s">
        <v>244</v>
      </c>
      <c r="G3" s="35">
        <v>2017</v>
      </c>
      <c r="H3" s="36" t="s">
        <v>389</v>
      </c>
      <c r="I3" s="36" t="s">
        <v>390</v>
      </c>
      <c r="J3" s="35">
        <v>7</v>
      </c>
      <c r="K3" s="35">
        <v>27</v>
      </c>
      <c r="L3" s="35">
        <v>0</v>
      </c>
      <c r="M3" s="39">
        <v>43266</v>
      </c>
    </row>
    <row r="4" spans="1:16" s="3" customFormat="1" ht="12" x14ac:dyDescent="0.2">
      <c r="A4" s="3">
        <v>3</v>
      </c>
      <c r="B4" s="35">
        <v>2016</v>
      </c>
      <c r="C4" s="36" t="s">
        <v>254</v>
      </c>
      <c r="D4" s="36" t="s">
        <v>255</v>
      </c>
      <c r="E4" s="36" t="s">
        <v>22</v>
      </c>
      <c r="F4" s="36" t="s">
        <v>256</v>
      </c>
      <c r="G4" s="35">
        <v>2017</v>
      </c>
      <c r="H4" s="36" t="s">
        <v>389</v>
      </c>
      <c r="I4" s="36" t="s">
        <v>390</v>
      </c>
      <c r="J4" s="35">
        <v>7</v>
      </c>
      <c r="K4" s="35">
        <v>28</v>
      </c>
      <c r="L4" s="35">
        <v>0</v>
      </c>
      <c r="M4" s="39">
        <v>43266</v>
      </c>
    </row>
    <row r="5" spans="1:16" s="3" customFormat="1" ht="14.25" x14ac:dyDescent="0.2">
      <c r="A5" s="3">
        <v>4</v>
      </c>
      <c r="B5" s="35">
        <v>2016</v>
      </c>
      <c r="C5" s="36" t="s">
        <v>245</v>
      </c>
      <c r="D5" s="36" t="s">
        <v>246</v>
      </c>
      <c r="E5" s="36" t="s">
        <v>22</v>
      </c>
      <c r="F5" s="36" t="s">
        <v>247</v>
      </c>
      <c r="G5" s="35">
        <v>2017</v>
      </c>
      <c r="H5" s="36" t="s">
        <v>389</v>
      </c>
      <c r="I5" s="36" t="s">
        <v>390</v>
      </c>
      <c r="J5" s="35">
        <v>7</v>
      </c>
      <c r="K5" s="35">
        <v>23</v>
      </c>
      <c r="L5" s="35">
        <v>0</v>
      </c>
      <c r="M5" s="39">
        <v>43441</v>
      </c>
      <c r="O5" s="30">
        <v>18</v>
      </c>
      <c r="P5" s="30">
        <f>COUNTIF($K$2:$K$45,18)</f>
        <v>0</v>
      </c>
    </row>
    <row r="6" spans="1:16" s="3" customFormat="1" ht="14.25" x14ac:dyDescent="0.2">
      <c r="A6" s="3">
        <v>5</v>
      </c>
      <c r="B6" s="35">
        <v>2016</v>
      </c>
      <c r="C6" s="36" t="s">
        <v>251</v>
      </c>
      <c r="D6" s="36" t="s">
        <v>252</v>
      </c>
      <c r="E6" s="36" t="s">
        <v>22</v>
      </c>
      <c r="F6" s="36" t="s">
        <v>253</v>
      </c>
      <c r="G6" s="35">
        <v>2017</v>
      </c>
      <c r="H6" s="36" t="s">
        <v>389</v>
      </c>
      <c r="I6" s="36" t="s">
        <v>390</v>
      </c>
      <c r="J6" s="35">
        <v>7</v>
      </c>
      <c r="K6" s="35">
        <v>27</v>
      </c>
      <c r="L6" s="35">
        <v>0</v>
      </c>
      <c r="M6" s="39">
        <v>43441</v>
      </c>
      <c r="O6" s="30">
        <v>19</v>
      </c>
      <c r="P6" s="30">
        <f>COUNTIF($K$2:$K$45,19)</f>
        <v>0</v>
      </c>
    </row>
    <row r="7" spans="1:16" s="3" customFormat="1" ht="14.25" x14ac:dyDescent="0.2">
      <c r="A7" s="3">
        <v>6</v>
      </c>
      <c r="B7" s="35">
        <v>2016</v>
      </c>
      <c r="C7" s="36" t="s">
        <v>248</v>
      </c>
      <c r="D7" s="36" t="s">
        <v>249</v>
      </c>
      <c r="E7" s="36" t="s">
        <v>16</v>
      </c>
      <c r="F7" s="36" t="s">
        <v>250</v>
      </c>
      <c r="G7" s="35">
        <v>2017</v>
      </c>
      <c r="H7" s="36" t="s">
        <v>389</v>
      </c>
      <c r="I7" s="36" t="s">
        <v>390</v>
      </c>
      <c r="J7" s="35">
        <v>7</v>
      </c>
      <c r="K7" s="35">
        <v>28</v>
      </c>
      <c r="L7" s="35">
        <v>0</v>
      </c>
      <c r="M7" s="39">
        <v>43622</v>
      </c>
      <c r="O7" s="30">
        <v>20</v>
      </c>
      <c r="P7" s="30">
        <f>COUNTIF($K$2:$K$45,20)</f>
        <v>0</v>
      </c>
    </row>
    <row r="8" spans="1:16" s="3" customFormat="1" ht="14.25" x14ac:dyDescent="0.2">
      <c r="A8" s="3">
        <v>7</v>
      </c>
      <c r="B8" s="35">
        <v>2017</v>
      </c>
      <c r="C8" s="36" t="s">
        <v>197</v>
      </c>
      <c r="D8" s="36" t="s">
        <v>198</v>
      </c>
      <c r="E8" s="36" t="s">
        <v>16</v>
      </c>
      <c r="F8" s="36" t="s">
        <v>199</v>
      </c>
      <c r="G8" s="35">
        <v>2018</v>
      </c>
      <c r="H8" s="36" t="s">
        <v>389</v>
      </c>
      <c r="I8" s="36" t="s">
        <v>390</v>
      </c>
      <c r="J8" s="35">
        <v>7</v>
      </c>
      <c r="K8" s="35">
        <v>26</v>
      </c>
      <c r="L8" s="35">
        <v>0</v>
      </c>
      <c r="M8" s="39">
        <v>43622</v>
      </c>
      <c r="O8" s="30">
        <v>21</v>
      </c>
      <c r="P8" s="30">
        <f>COUNTIF($K$2:$K$45,21)</f>
        <v>1</v>
      </c>
    </row>
    <row r="9" spans="1:16" s="3" customFormat="1" ht="14.25" x14ac:dyDescent="0.2">
      <c r="A9" s="3">
        <v>8</v>
      </c>
      <c r="B9" s="35">
        <v>2017</v>
      </c>
      <c r="C9" s="36" t="s">
        <v>232</v>
      </c>
      <c r="D9" s="36" t="s">
        <v>233</v>
      </c>
      <c r="E9" s="36" t="s">
        <v>16</v>
      </c>
      <c r="F9" s="36" t="s">
        <v>234</v>
      </c>
      <c r="G9" s="35">
        <v>2018</v>
      </c>
      <c r="H9" s="36" t="s">
        <v>389</v>
      </c>
      <c r="I9" s="36" t="s">
        <v>390</v>
      </c>
      <c r="J9" s="35">
        <v>7</v>
      </c>
      <c r="K9" s="35">
        <v>28</v>
      </c>
      <c r="L9" s="35">
        <v>0</v>
      </c>
      <c r="M9" s="39">
        <v>43622</v>
      </c>
      <c r="O9" s="30">
        <v>22</v>
      </c>
      <c r="P9" s="30">
        <f>COUNTIF($K$2:$K$45,22)</f>
        <v>1</v>
      </c>
    </row>
    <row r="10" spans="1:16" s="3" customFormat="1" ht="14.25" x14ac:dyDescent="0.2">
      <c r="A10" s="3">
        <v>9</v>
      </c>
      <c r="B10" s="35">
        <v>2017</v>
      </c>
      <c r="C10" s="36" t="s">
        <v>186</v>
      </c>
      <c r="D10" s="36" t="s">
        <v>187</v>
      </c>
      <c r="E10" s="36" t="s">
        <v>16</v>
      </c>
      <c r="F10" s="36" t="s">
        <v>188</v>
      </c>
      <c r="G10" s="35">
        <v>2018</v>
      </c>
      <c r="H10" s="36" t="s">
        <v>389</v>
      </c>
      <c r="I10" s="36" t="s">
        <v>390</v>
      </c>
      <c r="J10" s="35">
        <v>7</v>
      </c>
      <c r="K10" s="35">
        <v>25</v>
      </c>
      <c r="L10" s="35">
        <v>0</v>
      </c>
      <c r="M10" s="39">
        <v>43644</v>
      </c>
      <c r="O10" s="30">
        <v>23</v>
      </c>
      <c r="P10" s="30">
        <f>COUNTIF($K$2:$K$45,23)</f>
        <v>1</v>
      </c>
    </row>
    <row r="11" spans="1:16" s="3" customFormat="1" ht="14.25" x14ac:dyDescent="0.2">
      <c r="A11" s="3">
        <v>10</v>
      </c>
      <c r="B11" s="35">
        <v>2017</v>
      </c>
      <c r="C11" s="36" t="s">
        <v>203</v>
      </c>
      <c r="D11" s="36" t="s">
        <v>70</v>
      </c>
      <c r="E11" s="36" t="s">
        <v>22</v>
      </c>
      <c r="F11" s="36" t="s">
        <v>204</v>
      </c>
      <c r="G11" s="35">
        <v>2018</v>
      </c>
      <c r="H11" s="36" t="s">
        <v>389</v>
      </c>
      <c r="I11" s="36" t="s">
        <v>390</v>
      </c>
      <c r="J11" s="35">
        <v>7</v>
      </c>
      <c r="K11" s="35">
        <v>29</v>
      </c>
      <c r="L11" s="35">
        <v>0</v>
      </c>
      <c r="M11" s="39">
        <v>43644</v>
      </c>
      <c r="O11" s="30">
        <v>24</v>
      </c>
      <c r="P11" s="30">
        <f>COUNTIF($K$2:$K$45,24)</f>
        <v>3</v>
      </c>
    </row>
    <row r="12" spans="1:16" s="3" customFormat="1" ht="14.25" x14ac:dyDescent="0.2">
      <c r="A12" s="3">
        <v>11</v>
      </c>
      <c r="B12" s="35">
        <v>2017</v>
      </c>
      <c r="C12" s="36" t="s">
        <v>208</v>
      </c>
      <c r="D12" s="36" t="s">
        <v>209</v>
      </c>
      <c r="E12" s="36" t="s">
        <v>22</v>
      </c>
      <c r="F12" s="36" t="s">
        <v>210</v>
      </c>
      <c r="G12" s="35">
        <v>2018</v>
      </c>
      <c r="H12" s="36" t="s">
        <v>389</v>
      </c>
      <c r="I12" s="36" t="s">
        <v>390</v>
      </c>
      <c r="J12" s="35">
        <v>7</v>
      </c>
      <c r="K12" s="35">
        <v>29</v>
      </c>
      <c r="L12" s="35">
        <v>0</v>
      </c>
      <c r="M12" s="39">
        <v>43644</v>
      </c>
      <c r="O12" s="30">
        <v>25</v>
      </c>
      <c r="P12" s="30">
        <f>COUNTIF($K$2:$K$45,25)</f>
        <v>1</v>
      </c>
    </row>
    <row r="13" spans="1:16" s="3" customFormat="1" ht="14.25" x14ac:dyDescent="0.2">
      <c r="A13" s="3">
        <v>12</v>
      </c>
      <c r="B13" s="35">
        <v>2015</v>
      </c>
      <c r="C13" s="36" t="s">
        <v>257</v>
      </c>
      <c r="D13" s="36" t="s">
        <v>258</v>
      </c>
      <c r="E13" s="36" t="s">
        <v>16</v>
      </c>
      <c r="F13" s="36" t="s">
        <v>259</v>
      </c>
      <c r="G13" s="35">
        <v>2016</v>
      </c>
      <c r="H13" s="36" t="s">
        <v>389</v>
      </c>
      <c r="I13" s="36" t="s">
        <v>390</v>
      </c>
      <c r="J13" s="35">
        <v>7</v>
      </c>
      <c r="K13" s="35">
        <v>21</v>
      </c>
      <c r="L13" s="35">
        <v>0</v>
      </c>
      <c r="M13" s="39">
        <v>43657</v>
      </c>
      <c r="O13" s="30">
        <v>26</v>
      </c>
      <c r="P13" s="30">
        <f>COUNTIF($K$2:$K$45,26)</f>
        <v>4</v>
      </c>
    </row>
    <row r="14" spans="1:16" s="3" customFormat="1" ht="14.25" x14ac:dyDescent="0.2">
      <c r="A14" s="3">
        <v>13</v>
      </c>
      <c r="B14" s="35">
        <v>2017</v>
      </c>
      <c r="C14" s="36" t="s">
        <v>191</v>
      </c>
      <c r="D14" s="36" t="s">
        <v>192</v>
      </c>
      <c r="E14" s="36" t="s">
        <v>22</v>
      </c>
      <c r="F14" s="36" t="s">
        <v>193</v>
      </c>
      <c r="G14" s="35">
        <v>2018</v>
      </c>
      <c r="H14" s="36" t="s">
        <v>389</v>
      </c>
      <c r="I14" s="36" t="s">
        <v>390</v>
      </c>
      <c r="J14" s="35">
        <v>7</v>
      </c>
      <c r="K14" s="35">
        <v>24</v>
      </c>
      <c r="L14" s="35">
        <v>0</v>
      </c>
      <c r="M14" s="39">
        <v>43657</v>
      </c>
      <c r="O14" s="30">
        <v>27</v>
      </c>
      <c r="P14" s="30">
        <f>COUNTIF($K$2:$K$45,27)</f>
        <v>12</v>
      </c>
    </row>
    <row r="15" spans="1:16" s="3" customFormat="1" ht="14.25" x14ac:dyDescent="0.2">
      <c r="A15" s="3">
        <v>14</v>
      </c>
      <c r="B15" s="35">
        <v>2017</v>
      </c>
      <c r="C15" s="36" t="s">
        <v>216</v>
      </c>
      <c r="D15" s="36" t="s">
        <v>217</v>
      </c>
      <c r="E15" s="36" t="s">
        <v>22</v>
      </c>
      <c r="F15" s="36" t="s">
        <v>218</v>
      </c>
      <c r="G15" s="35">
        <v>2018</v>
      </c>
      <c r="H15" s="36" t="s">
        <v>389</v>
      </c>
      <c r="I15" s="36" t="s">
        <v>390</v>
      </c>
      <c r="J15" s="35">
        <v>7</v>
      </c>
      <c r="K15" s="35">
        <v>27</v>
      </c>
      <c r="L15" s="35">
        <v>0</v>
      </c>
      <c r="M15" s="39">
        <v>43657</v>
      </c>
      <c r="O15" s="30">
        <v>28</v>
      </c>
      <c r="P15" s="30">
        <f>COUNTIF($K$2:$K$45,28)</f>
        <v>9</v>
      </c>
    </row>
    <row r="16" spans="1:16" s="3" customFormat="1" ht="14.25" x14ac:dyDescent="0.2">
      <c r="A16" s="3">
        <v>15</v>
      </c>
      <c r="B16" s="35">
        <v>2017</v>
      </c>
      <c r="C16" s="36" t="s">
        <v>221</v>
      </c>
      <c r="D16" s="36" t="s">
        <v>222</v>
      </c>
      <c r="E16" s="36" t="s">
        <v>22</v>
      </c>
      <c r="F16" s="36" t="s">
        <v>223</v>
      </c>
      <c r="G16" s="35">
        <v>2018</v>
      </c>
      <c r="H16" s="36" t="s">
        <v>389</v>
      </c>
      <c r="I16" s="36" t="s">
        <v>390</v>
      </c>
      <c r="J16" s="35">
        <v>7</v>
      </c>
      <c r="K16" s="35">
        <v>26</v>
      </c>
      <c r="L16" s="35">
        <v>0</v>
      </c>
      <c r="M16" s="39">
        <v>43657</v>
      </c>
      <c r="O16" s="30">
        <v>29</v>
      </c>
      <c r="P16" s="30">
        <f>COUNTIF($K$2:$K$45,29)</f>
        <v>10</v>
      </c>
    </row>
    <row r="17" spans="1:16" s="3" customFormat="1" ht="14.25" x14ac:dyDescent="0.2">
      <c r="A17" s="3">
        <v>16</v>
      </c>
      <c r="B17" s="35">
        <v>2017</v>
      </c>
      <c r="C17" s="36" t="s">
        <v>226</v>
      </c>
      <c r="D17" s="36" t="s">
        <v>227</v>
      </c>
      <c r="E17" s="36" t="s">
        <v>22</v>
      </c>
      <c r="F17" s="36" t="s">
        <v>228</v>
      </c>
      <c r="G17" s="35">
        <v>2018</v>
      </c>
      <c r="H17" s="36" t="s">
        <v>389</v>
      </c>
      <c r="I17" s="36" t="s">
        <v>390</v>
      </c>
      <c r="J17" s="35">
        <v>7</v>
      </c>
      <c r="K17" s="35">
        <v>27</v>
      </c>
      <c r="L17" s="35">
        <v>0</v>
      </c>
      <c r="M17" s="39">
        <v>43657</v>
      </c>
      <c r="O17" s="30">
        <v>30</v>
      </c>
      <c r="P17" s="30">
        <f>COUNTIF($K$2:$K$45,30)</f>
        <v>2</v>
      </c>
    </row>
    <row r="18" spans="1:16" s="3" customFormat="1" ht="14.25" x14ac:dyDescent="0.2">
      <c r="A18" s="3">
        <v>17</v>
      </c>
      <c r="B18" s="35">
        <v>2017</v>
      </c>
      <c r="C18" s="36" t="s">
        <v>229</v>
      </c>
      <c r="D18" s="36" t="s">
        <v>230</v>
      </c>
      <c r="E18" s="36" t="s">
        <v>22</v>
      </c>
      <c r="F18" s="36" t="s">
        <v>231</v>
      </c>
      <c r="G18" s="35">
        <v>2018</v>
      </c>
      <c r="H18" s="36" t="s">
        <v>389</v>
      </c>
      <c r="I18" s="36" t="s">
        <v>390</v>
      </c>
      <c r="J18" s="35">
        <v>7</v>
      </c>
      <c r="K18" s="35">
        <v>29</v>
      </c>
      <c r="L18" s="35">
        <v>0</v>
      </c>
      <c r="M18" s="39">
        <v>43657</v>
      </c>
      <c r="O18" s="30" t="s">
        <v>363</v>
      </c>
      <c r="P18" s="30">
        <f>COUNTIF($K$2:$K$45,31)</f>
        <v>0</v>
      </c>
    </row>
    <row r="19" spans="1:16" s="3" customFormat="1" ht="12" x14ac:dyDescent="0.2">
      <c r="A19" s="3">
        <v>18</v>
      </c>
      <c r="B19" s="35">
        <v>2017</v>
      </c>
      <c r="C19" s="36" t="s">
        <v>189</v>
      </c>
      <c r="D19" s="36" t="s">
        <v>52</v>
      </c>
      <c r="E19" s="36" t="s">
        <v>22</v>
      </c>
      <c r="F19" s="36" t="s">
        <v>190</v>
      </c>
      <c r="G19" s="35">
        <v>2018</v>
      </c>
      <c r="H19" s="36" t="s">
        <v>389</v>
      </c>
      <c r="I19" s="36" t="s">
        <v>390</v>
      </c>
      <c r="J19" s="35">
        <v>7</v>
      </c>
      <c r="K19" s="35">
        <v>28</v>
      </c>
      <c r="L19" s="35">
        <v>0</v>
      </c>
      <c r="M19" s="39">
        <v>43727</v>
      </c>
    </row>
    <row r="20" spans="1:16" s="3" customFormat="1" ht="12" x14ac:dyDescent="0.2">
      <c r="A20" s="3">
        <v>19</v>
      </c>
      <c r="B20" s="35">
        <v>2017</v>
      </c>
      <c r="C20" s="36" t="s">
        <v>205</v>
      </c>
      <c r="D20" s="36" t="s">
        <v>206</v>
      </c>
      <c r="E20" s="36" t="s">
        <v>22</v>
      </c>
      <c r="F20" s="36" t="s">
        <v>207</v>
      </c>
      <c r="G20" s="35">
        <v>2018</v>
      </c>
      <c r="H20" s="36" t="s">
        <v>389</v>
      </c>
      <c r="I20" s="36" t="s">
        <v>390</v>
      </c>
      <c r="J20" s="35">
        <v>7</v>
      </c>
      <c r="K20" s="35">
        <v>27</v>
      </c>
      <c r="L20" s="35">
        <v>0</v>
      </c>
      <c r="M20" s="39">
        <v>43727</v>
      </c>
    </row>
    <row r="21" spans="1:16" s="3" customFormat="1" ht="12" x14ac:dyDescent="0.2">
      <c r="A21" s="3">
        <v>20</v>
      </c>
      <c r="B21" s="35">
        <v>2017</v>
      </c>
      <c r="C21" s="36" t="s">
        <v>214</v>
      </c>
      <c r="D21" s="36" t="s">
        <v>142</v>
      </c>
      <c r="E21" s="36" t="s">
        <v>22</v>
      </c>
      <c r="F21" s="36" t="s">
        <v>215</v>
      </c>
      <c r="G21" s="35">
        <v>2018</v>
      </c>
      <c r="H21" s="36" t="s">
        <v>389</v>
      </c>
      <c r="I21" s="36" t="s">
        <v>390</v>
      </c>
      <c r="J21" s="35">
        <v>7</v>
      </c>
      <c r="K21" s="35">
        <v>30</v>
      </c>
      <c r="L21" s="35">
        <v>0</v>
      </c>
      <c r="M21" s="39">
        <v>43727</v>
      </c>
    </row>
    <row r="22" spans="1:16" s="3" customFormat="1" ht="12" x14ac:dyDescent="0.2">
      <c r="A22" s="3">
        <v>21</v>
      </c>
      <c r="B22" s="35">
        <v>2017</v>
      </c>
      <c r="C22" s="36" t="s">
        <v>219</v>
      </c>
      <c r="D22" s="36" t="s">
        <v>52</v>
      </c>
      <c r="E22" s="36" t="s">
        <v>22</v>
      </c>
      <c r="F22" s="36" t="s">
        <v>220</v>
      </c>
      <c r="G22" s="35">
        <v>2018</v>
      </c>
      <c r="H22" s="36" t="s">
        <v>389</v>
      </c>
      <c r="I22" s="36" t="s">
        <v>390</v>
      </c>
      <c r="J22" s="35">
        <v>7</v>
      </c>
      <c r="K22" s="35">
        <v>27</v>
      </c>
      <c r="L22" s="35">
        <v>0</v>
      </c>
      <c r="M22" s="39">
        <v>43727</v>
      </c>
    </row>
    <row r="23" spans="1:16" s="3" customFormat="1" ht="12" x14ac:dyDescent="0.2">
      <c r="A23" s="3">
        <v>22</v>
      </c>
      <c r="B23" s="35">
        <v>2017</v>
      </c>
      <c r="C23" s="36" t="s">
        <v>224</v>
      </c>
      <c r="D23" s="36" t="s">
        <v>40</v>
      </c>
      <c r="E23" s="36" t="s">
        <v>22</v>
      </c>
      <c r="F23" s="36" t="s">
        <v>225</v>
      </c>
      <c r="G23" s="35">
        <v>2018</v>
      </c>
      <c r="H23" s="36" t="s">
        <v>389</v>
      </c>
      <c r="I23" s="36" t="s">
        <v>390</v>
      </c>
      <c r="J23" s="35">
        <v>7</v>
      </c>
      <c r="K23" s="35">
        <v>26</v>
      </c>
      <c r="L23" s="35">
        <v>0</v>
      </c>
      <c r="M23" s="39">
        <v>43727</v>
      </c>
    </row>
    <row r="24" spans="1:16" s="3" customFormat="1" ht="12" x14ac:dyDescent="0.2">
      <c r="A24" s="3">
        <v>23</v>
      </c>
      <c r="B24" s="35">
        <v>2017</v>
      </c>
      <c r="C24" s="36" t="s">
        <v>194</v>
      </c>
      <c r="D24" s="36" t="s">
        <v>195</v>
      </c>
      <c r="E24" s="36" t="s">
        <v>22</v>
      </c>
      <c r="F24" s="36" t="s">
        <v>196</v>
      </c>
      <c r="G24" s="35">
        <v>2018</v>
      </c>
      <c r="H24" s="36" t="s">
        <v>389</v>
      </c>
      <c r="I24" s="36" t="s">
        <v>390</v>
      </c>
      <c r="J24" s="35">
        <v>7</v>
      </c>
      <c r="K24" s="35">
        <v>24</v>
      </c>
      <c r="L24" s="35">
        <v>0</v>
      </c>
      <c r="M24" s="39">
        <v>43811</v>
      </c>
    </row>
    <row r="25" spans="1:16" s="3" customFormat="1" ht="12" x14ac:dyDescent="0.2">
      <c r="A25" s="3">
        <v>24</v>
      </c>
      <c r="B25" s="35">
        <v>2017</v>
      </c>
      <c r="C25" s="36" t="s">
        <v>200</v>
      </c>
      <c r="D25" s="36" t="s">
        <v>201</v>
      </c>
      <c r="E25" s="36" t="s">
        <v>16</v>
      </c>
      <c r="F25" s="36" t="s">
        <v>202</v>
      </c>
      <c r="G25" s="35">
        <v>2018</v>
      </c>
      <c r="H25" s="36" t="s">
        <v>389</v>
      </c>
      <c r="I25" s="36" t="s">
        <v>390</v>
      </c>
      <c r="J25" s="35">
        <v>7</v>
      </c>
      <c r="K25" s="35">
        <v>24</v>
      </c>
      <c r="L25" s="35">
        <v>0</v>
      </c>
      <c r="M25" s="39">
        <v>43811</v>
      </c>
    </row>
    <row r="26" spans="1:16" s="3" customFormat="1" ht="12" x14ac:dyDescent="0.2">
      <c r="A26" s="3">
        <v>25</v>
      </c>
      <c r="B26" s="35">
        <v>2017</v>
      </c>
      <c r="C26" s="36" t="s">
        <v>211</v>
      </c>
      <c r="D26" s="36" t="s">
        <v>212</v>
      </c>
      <c r="E26" s="36" t="s">
        <v>22</v>
      </c>
      <c r="F26" s="36" t="s">
        <v>213</v>
      </c>
      <c r="G26" s="35">
        <v>2018</v>
      </c>
      <c r="H26" s="36" t="s">
        <v>389</v>
      </c>
      <c r="I26" s="36" t="s">
        <v>390</v>
      </c>
      <c r="J26" s="35">
        <v>7</v>
      </c>
      <c r="K26" s="35">
        <v>28</v>
      </c>
      <c r="L26" s="35">
        <v>0</v>
      </c>
      <c r="M26" s="39">
        <v>43811</v>
      </c>
    </row>
    <row r="27" spans="1:16" s="3" customFormat="1" ht="12" x14ac:dyDescent="0.2">
      <c r="A27" s="3">
        <v>26</v>
      </c>
      <c r="B27" s="35">
        <v>2017</v>
      </c>
      <c r="C27" s="36" t="s">
        <v>235</v>
      </c>
      <c r="D27" s="36" t="s">
        <v>126</v>
      </c>
      <c r="E27" s="36" t="s">
        <v>22</v>
      </c>
      <c r="F27" s="36" t="s">
        <v>236</v>
      </c>
      <c r="G27" s="35">
        <v>2018</v>
      </c>
      <c r="H27" s="36" t="s">
        <v>389</v>
      </c>
      <c r="I27" s="36" t="s">
        <v>390</v>
      </c>
      <c r="J27" s="35">
        <v>7</v>
      </c>
      <c r="K27" s="35">
        <v>28</v>
      </c>
      <c r="L27" s="35">
        <v>0</v>
      </c>
      <c r="M27" s="39">
        <v>43811</v>
      </c>
    </row>
    <row r="28" spans="1:16" s="3" customFormat="1" ht="12" x14ac:dyDescent="0.2">
      <c r="A28" s="3">
        <v>27</v>
      </c>
      <c r="B28" s="35">
        <v>2018</v>
      </c>
      <c r="C28" s="36" t="s">
        <v>182</v>
      </c>
      <c r="D28" s="36" t="s">
        <v>163</v>
      </c>
      <c r="E28" s="36" t="s">
        <v>22</v>
      </c>
      <c r="F28" s="36" t="s">
        <v>183</v>
      </c>
      <c r="G28" s="35">
        <v>2019</v>
      </c>
      <c r="H28" s="36" t="s">
        <v>389</v>
      </c>
      <c r="I28" s="36" t="s">
        <v>390</v>
      </c>
      <c r="J28" s="35">
        <v>7</v>
      </c>
      <c r="K28" s="35">
        <v>27</v>
      </c>
      <c r="L28" s="35">
        <v>0</v>
      </c>
      <c r="M28" s="39">
        <v>43999</v>
      </c>
    </row>
    <row r="29" spans="1:16" s="3" customFormat="1" ht="12" x14ac:dyDescent="0.2">
      <c r="A29" s="3">
        <v>28</v>
      </c>
      <c r="B29" s="35">
        <v>2018</v>
      </c>
      <c r="C29" s="36" t="s">
        <v>184</v>
      </c>
      <c r="D29" s="36" t="s">
        <v>49</v>
      </c>
      <c r="E29" s="36" t="s">
        <v>22</v>
      </c>
      <c r="F29" s="36" t="s">
        <v>185</v>
      </c>
      <c r="G29" s="35">
        <v>2019</v>
      </c>
      <c r="H29" s="36" t="s">
        <v>389</v>
      </c>
      <c r="I29" s="36" t="s">
        <v>390</v>
      </c>
      <c r="J29" s="35">
        <v>7</v>
      </c>
      <c r="K29" s="35">
        <v>28</v>
      </c>
      <c r="L29" s="35">
        <v>0</v>
      </c>
      <c r="M29" s="39">
        <v>43999</v>
      </c>
    </row>
    <row r="30" spans="1:16" s="3" customFormat="1" ht="12" x14ac:dyDescent="0.2">
      <c r="A30" s="3">
        <v>29</v>
      </c>
      <c r="B30" s="35">
        <v>2018</v>
      </c>
      <c r="C30" s="36" t="s">
        <v>125</v>
      </c>
      <c r="D30" s="36" t="s">
        <v>126</v>
      </c>
      <c r="E30" s="36" t="s">
        <v>22</v>
      </c>
      <c r="F30" s="36" t="s">
        <v>127</v>
      </c>
      <c r="G30" s="35">
        <v>2019</v>
      </c>
      <c r="H30" s="36" t="s">
        <v>389</v>
      </c>
      <c r="I30" s="36" t="s">
        <v>390</v>
      </c>
      <c r="J30" s="35">
        <v>7</v>
      </c>
      <c r="K30" s="35">
        <v>27</v>
      </c>
      <c r="L30" s="35">
        <v>0</v>
      </c>
      <c r="M30" s="39">
        <v>44021</v>
      </c>
    </row>
    <row r="31" spans="1:16" s="3" customFormat="1" ht="12" x14ac:dyDescent="0.2">
      <c r="A31" s="3">
        <v>30</v>
      </c>
      <c r="B31" s="35">
        <v>2018</v>
      </c>
      <c r="C31" s="36" t="s">
        <v>132</v>
      </c>
      <c r="D31" s="36" t="s">
        <v>133</v>
      </c>
      <c r="E31" s="36" t="s">
        <v>16</v>
      </c>
      <c r="F31" s="36" t="s">
        <v>134</v>
      </c>
      <c r="G31" s="35">
        <v>2019</v>
      </c>
      <c r="H31" s="36" t="s">
        <v>389</v>
      </c>
      <c r="I31" s="36" t="s">
        <v>390</v>
      </c>
      <c r="J31" s="35">
        <v>7</v>
      </c>
      <c r="K31" s="35">
        <v>29</v>
      </c>
      <c r="L31" s="35">
        <v>0</v>
      </c>
      <c r="M31" s="39">
        <v>44021</v>
      </c>
    </row>
    <row r="32" spans="1:16" s="3" customFormat="1" ht="12" x14ac:dyDescent="0.2">
      <c r="A32" s="3">
        <v>31</v>
      </c>
      <c r="B32" s="35">
        <v>2018</v>
      </c>
      <c r="C32" s="36" t="s">
        <v>103</v>
      </c>
      <c r="D32" s="36" t="s">
        <v>37</v>
      </c>
      <c r="E32" s="36" t="s">
        <v>22</v>
      </c>
      <c r="F32" s="36" t="s">
        <v>104</v>
      </c>
      <c r="G32" s="35">
        <v>2019</v>
      </c>
      <c r="H32" s="36" t="s">
        <v>389</v>
      </c>
      <c r="I32" s="36" t="s">
        <v>390</v>
      </c>
      <c r="J32" s="35">
        <v>7</v>
      </c>
      <c r="K32" s="35">
        <v>27</v>
      </c>
      <c r="L32" s="35">
        <v>0</v>
      </c>
      <c r="M32" s="39">
        <v>44091</v>
      </c>
    </row>
    <row r="33" spans="1:16" s="3" customFormat="1" ht="12" x14ac:dyDescent="0.2">
      <c r="A33" s="3">
        <v>32</v>
      </c>
      <c r="B33" s="35">
        <v>2018</v>
      </c>
      <c r="C33" s="36" t="s">
        <v>108</v>
      </c>
      <c r="D33" s="36" t="s">
        <v>109</v>
      </c>
      <c r="E33" s="36" t="s">
        <v>22</v>
      </c>
      <c r="F33" s="36" t="s">
        <v>110</v>
      </c>
      <c r="G33" s="35">
        <v>2019</v>
      </c>
      <c r="H33" s="36" t="s">
        <v>389</v>
      </c>
      <c r="I33" s="36" t="s">
        <v>390</v>
      </c>
      <c r="J33" s="35">
        <v>7</v>
      </c>
      <c r="K33" s="35">
        <v>29</v>
      </c>
      <c r="L33" s="35">
        <v>0</v>
      </c>
      <c r="M33" s="39">
        <v>44091</v>
      </c>
    </row>
    <row r="34" spans="1:16" s="3" customFormat="1" ht="12" x14ac:dyDescent="0.2">
      <c r="A34" s="3">
        <v>33</v>
      </c>
      <c r="B34" s="35">
        <v>2018</v>
      </c>
      <c r="C34" s="36" t="s">
        <v>117</v>
      </c>
      <c r="D34" s="36" t="s">
        <v>118</v>
      </c>
      <c r="E34" s="36" t="s">
        <v>22</v>
      </c>
      <c r="F34" s="36" t="s">
        <v>119</v>
      </c>
      <c r="G34" s="35">
        <v>2019</v>
      </c>
      <c r="H34" s="36" t="s">
        <v>389</v>
      </c>
      <c r="I34" s="36" t="s">
        <v>390</v>
      </c>
      <c r="J34" s="35">
        <v>7</v>
      </c>
      <c r="K34" s="35">
        <v>30</v>
      </c>
      <c r="L34" s="35">
        <v>0</v>
      </c>
      <c r="M34" s="39">
        <v>44091</v>
      </c>
    </row>
    <row r="35" spans="1:16" s="3" customFormat="1" ht="12" x14ac:dyDescent="0.2">
      <c r="A35" s="3">
        <v>34</v>
      </c>
      <c r="B35" s="35">
        <v>2018</v>
      </c>
      <c r="C35" s="36" t="s">
        <v>123</v>
      </c>
      <c r="D35" s="36" t="s">
        <v>40</v>
      </c>
      <c r="E35" s="36" t="s">
        <v>22</v>
      </c>
      <c r="F35" s="36" t="s">
        <v>124</v>
      </c>
      <c r="G35" s="35">
        <v>2019</v>
      </c>
      <c r="H35" s="36" t="s">
        <v>389</v>
      </c>
      <c r="I35" s="36" t="s">
        <v>390</v>
      </c>
      <c r="J35" s="35">
        <v>7</v>
      </c>
      <c r="K35" s="35">
        <v>29</v>
      </c>
      <c r="L35" s="35">
        <v>0</v>
      </c>
      <c r="M35" s="39">
        <v>44091</v>
      </c>
    </row>
    <row r="36" spans="1:16" s="3" customFormat="1" ht="12" x14ac:dyDescent="0.2">
      <c r="A36" s="3">
        <v>35</v>
      </c>
      <c r="B36" s="35">
        <v>2018</v>
      </c>
      <c r="C36" s="36" t="s">
        <v>160</v>
      </c>
      <c r="D36" s="36" t="s">
        <v>79</v>
      </c>
      <c r="E36" s="36" t="s">
        <v>22</v>
      </c>
      <c r="F36" s="36" t="s">
        <v>161</v>
      </c>
      <c r="G36" s="35">
        <v>2019</v>
      </c>
      <c r="H36" s="36" t="s">
        <v>389</v>
      </c>
      <c r="I36" s="36" t="s">
        <v>390</v>
      </c>
      <c r="J36" s="35">
        <v>7</v>
      </c>
      <c r="K36" s="35">
        <v>28</v>
      </c>
      <c r="L36" s="35">
        <v>0</v>
      </c>
      <c r="M36" s="39">
        <v>44091</v>
      </c>
    </row>
    <row r="37" spans="1:16" s="3" customFormat="1" ht="12" x14ac:dyDescent="0.2">
      <c r="A37" s="3">
        <v>36</v>
      </c>
      <c r="B37" s="35">
        <v>2018</v>
      </c>
      <c r="C37" s="36" t="s">
        <v>179</v>
      </c>
      <c r="D37" s="36" t="s">
        <v>180</v>
      </c>
      <c r="E37" s="36" t="s">
        <v>22</v>
      </c>
      <c r="F37" s="36" t="s">
        <v>181</v>
      </c>
      <c r="G37" s="35">
        <v>2019</v>
      </c>
      <c r="H37" s="36" t="s">
        <v>389</v>
      </c>
      <c r="I37" s="36" t="s">
        <v>390</v>
      </c>
      <c r="J37" s="35">
        <v>7</v>
      </c>
      <c r="K37" s="35">
        <v>29</v>
      </c>
      <c r="L37" s="35">
        <v>0</v>
      </c>
      <c r="M37" s="39">
        <v>44091</v>
      </c>
    </row>
    <row r="38" spans="1:16" s="3" customFormat="1" ht="12" x14ac:dyDescent="0.2">
      <c r="A38" s="3">
        <v>37</v>
      </c>
      <c r="B38" s="35">
        <v>2018</v>
      </c>
      <c r="C38" s="36" t="s">
        <v>105</v>
      </c>
      <c r="D38" s="36" t="s">
        <v>106</v>
      </c>
      <c r="E38" s="36" t="s">
        <v>16</v>
      </c>
      <c r="F38" s="36" t="s">
        <v>107</v>
      </c>
      <c r="G38" s="35">
        <v>2019</v>
      </c>
      <c r="H38" s="36" t="s">
        <v>389</v>
      </c>
      <c r="I38" s="36" t="s">
        <v>390</v>
      </c>
      <c r="J38" s="35">
        <v>7</v>
      </c>
      <c r="K38" s="35">
        <v>26</v>
      </c>
      <c r="L38" s="35">
        <v>0</v>
      </c>
      <c r="M38" s="39">
        <v>44168</v>
      </c>
    </row>
    <row r="39" spans="1:16" s="3" customFormat="1" ht="12" x14ac:dyDescent="0.2">
      <c r="A39" s="3">
        <v>38</v>
      </c>
      <c r="B39" s="35">
        <v>2018</v>
      </c>
      <c r="C39" s="36" t="s">
        <v>128</v>
      </c>
      <c r="D39" s="36" t="s">
        <v>109</v>
      </c>
      <c r="E39" s="36" t="s">
        <v>22</v>
      </c>
      <c r="F39" s="36" t="s">
        <v>129</v>
      </c>
      <c r="G39" s="35">
        <v>2019</v>
      </c>
      <c r="H39" s="36" t="s">
        <v>389</v>
      </c>
      <c r="I39" s="36" t="s">
        <v>390</v>
      </c>
      <c r="J39" s="35">
        <v>7</v>
      </c>
      <c r="K39" s="35">
        <v>27</v>
      </c>
      <c r="L39" s="35">
        <v>0</v>
      </c>
      <c r="M39" s="39">
        <v>44168</v>
      </c>
    </row>
    <row r="40" spans="1:16" s="3" customFormat="1" ht="12" x14ac:dyDescent="0.2">
      <c r="A40" s="3">
        <v>39</v>
      </c>
      <c r="B40" s="35">
        <v>2018</v>
      </c>
      <c r="C40" s="36" t="s">
        <v>144</v>
      </c>
      <c r="D40" s="36" t="s">
        <v>145</v>
      </c>
      <c r="E40" s="36" t="s">
        <v>16</v>
      </c>
      <c r="F40" s="36" t="s">
        <v>146</v>
      </c>
      <c r="G40" s="35">
        <v>2019</v>
      </c>
      <c r="H40" s="36" t="s">
        <v>389</v>
      </c>
      <c r="I40" s="36" t="s">
        <v>390</v>
      </c>
      <c r="J40" s="35">
        <v>7</v>
      </c>
      <c r="K40" s="35">
        <v>27</v>
      </c>
      <c r="L40" s="35">
        <v>0</v>
      </c>
      <c r="M40" s="39">
        <v>44168</v>
      </c>
    </row>
    <row r="41" spans="1:16" s="3" customFormat="1" ht="12" x14ac:dyDescent="0.2">
      <c r="A41" s="3">
        <v>40</v>
      </c>
      <c r="B41" s="35">
        <v>2018</v>
      </c>
      <c r="C41" s="36" t="s">
        <v>153</v>
      </c>
      <c r="D41" s="36" t="s">
        <v>154</v>
      </c>
      <c r="E41" s="36" t="s">
        <v>22</v>
      </c>
      <c r="F41" s="36" t="s">
        <v>155</v>
      </c>
      <c r="G41" s="35">
        <v>2019</v>
      </c>
      <c r="H41" s="36" t="s">
        <v>389</v>
      </c>
      <c r="I41" s="36" t="s">
        <v>390</v>
      </c>
      <c r="J41" s="35">
        <v>7</v>
      </c>
      <c r="K41" s="35">
        <v>29</v>
      </c>
      <c r="L41" s="35">
        <v>0</v>
      </c>
      <c r="M41" s="39">
        <v>44168</v>
      </c>
    </row>
    <row r="42" spans="1:16" s="3" customFormat="1" ht="12" x14ac:dyDescent="0.2">
      <c r="A42" s="3">
        <v>41</v>
      </c>
      <c r="B42" s="35">
        <v>2018</v>
      </c>
      <c r="C42" s="36" t="s">
        <v>158</v>
      </c>
      <c r="D42" s="36" t="s">
        <v>25</v>
      </c>
      <c r="E42" s="36" t="s">
        <v>22</v>
      </c>
      <c r="F42" s="36" t="s">
        <v>159</v>
      </c>
      <c r="G42" s="35">
        <v>2019</v>
      </c>
      <c r="H42" s="36" t="s">
        <v>389</v>
      </c>
      <c r="I42" s="36" t="s">
        <v>390</v>
      </c>
      <c r="J42" s="35">
        <v>7</v>
      </c>
      <c r="K42" s="35">
        <v>27</v>
      </c>
      <c r="L42" s="35">
        <v>0</v>
      </c>
      <c r="M42" s="39">
        <v>44168</v>
      </c>
    </row>
    <row r="43" spans="1:16" s="3" customFormat="1" ht="12" x14ac:dyDescent="0.2">
      <c r="A43" s="3">
        <v>42</v>
      </c>
      <c r="B43" s="35">
        <v>2018</v>
      </c>
      <c r="C43" s="36" t="s">
        <v>162</v>
      </c>
      <c r="D43" s="36" t="s">
        <v>163</v>
      </c>
      <c r="E43" s="36" t="s">
        <v>22</v>
      </c>
      <c r="F43" s="36" t="s">
        <v>164</v>
      </c>
      <c r="G43" s="35">
        <v>2019</v>
      </c>
      <c r="H43" s="36" t="s">
        <v>389</v>
      </c>
      <c r="I43" s="36" t="s">
        <v>390</v>
      </c>
      <c r="J43" s="35">
        <v>7</v>
      </c>
      <c r="K43" s="35">
        <v>28</v>
      </c>
      <c r="L43" s="35">
        <v>0</v>
      </c>
      <c r="M43" s="39">
        <v>44168</v>
      </c>
    </row>
    <row r="44" spans="1:16" s="3" customFormat="1" ht="12" x14ac:dyDescent="0.2">
      <c r="A44" s="3">
        <v>43</v>
      </c>
      <c r="B44" s="35">
        <v>2018</v>
      </c>
      <c r="C44" s="36" t="s">
        <v>165</v>
      </c>
      <c r="D44" s="36" t="s">
        <v>34</v>
      </c>
      <c r="E44" s="36" t="s">
        <v>22</v>
      </c>
      <c r="F44" s="36" t="s">
        <v>166</v>
      </c>
      <c r="G44" s="35">
        <v>2019</v>
      </c>
      <c r="H44" s="36" t="s">
        <v>389</v>
      </c>
      <c r="I44" s="36" t="s">
        <v>390</v>
      </c>
      <c r="J44" s="35">
        <v>7</v>
      </c>
      <c r="K44" s="35">
        <v>29</v>
      </c>
      <c r="L44" s="35">
        <v>0</v>
      </c>
      <c r="M44" s="39">
        <v>44168</v>
      </c>
    </row>
    <row r="45" spans="1:16" s="3" customFormat="1" ht="12" x14ac:dyDescent="0.2">
      <c r="A45" s="3">
        <v>44</v>
      </c>
      <c r="B45" s="35">
        <v>2018</v>
      </c>
      <c r="C45" s="36" t="s">
        <v>135</v>
      </c>
      <c r="D45" s="36" t="s">
        <v>136</v>
      </c>
      <c r="E45" s="36" t="s">
        <v>22</v>
      </c>
      <c r="F45" s="36" t="s">
        <v>137</v>
      </c>
      <c r="G45" s="35">
        <v>2019</v>
      </c>
      <c r="H45" s="36" t="s">
        <v>389</v>
      </c>
      <c r="I45" s="36" t="s">
        <v>390</v>
      </c>
      <c r="J45" s="35">
        <v>7</v>
      </c>
      <c r="K45" s="35">
        <v>29</v>
      </c>
      <c r="L45" s="35">
        <v>0</v>
      </c>
      <c r="M45" s="39">
        <v>44183</v>
      </c>
    </row>
    <row r="46" spans="1:16" s="3" customFormat="1" ht="12" x14ac:dyDescent="0.2">
      <c r="A46" s="3">
        <v>1</v>
      </c>
      <c r="B46" s="40">
        <v>2018</v>
      </c>
      <c r="C46" s="41" t="s">
        <v>173</v>
      </c>
      <c r="D46" s="41" t="s">
        <v>174</v>
      </c>
      <c r="E46" s="41" t="s">
        <v>22</v>
      </c>
      <c r="F46" s="41" t="s">
        <v>175</v>
      </c>
      <c r="G46" s="40">
        <v>2019</v>
      </c>
      <c r="H46" s="41" t="s">
        <v>389</v>
      </c>
      <c r="I46" s="41" t="s">
        <v>390</v>
      </c>
      <c r="J46" s="40">
        <v>7</v>
      </c>
      <c r="K46" s="40">
        <v>28</v>
      </c>
      <c r="L46" s="40">
        <v>0</v>
      </c>
      <c r="M46" s="42">
        <v>44237</v>
      </c>
    </row>
    <row r="47" spans="1:16" s="3" customFormat="1" ht="14.25" x14ac:dyDescent="0.2">
      <c r="A47" s="3">
        <v>2</v>
      </c>
      <c r="B47" s="40">
        <v>2016</v>
      </c>
      <c r="C47" s="41" t="s">
        <v>239</v>
      </c>
      <c r="D47" s="41" t="s">
        <v>240</v>
      </c>
      <c r="E47" s="41" t="s">
        <v>16</v>
      </c>
      <c r="F47" s="41" t="s">
        <v>241</v>
      </c>
      <c r="G47" s="40">
        <v>2017</v>
      </c>
      <c r="H47" s="41" t="s">
        <v>389</v>
      </c>
      <c r="I47" s="41" t="s">
        <v>390</v>
      </c>
      <c r="J47" s="40">
        <v>7</v>
      </c>
      <c r="K47" s="40">
        <v>27</v>
      </c>
      <c r="L47" s="40">
        <v>0</v>
      </c>
      <c r="M47" s="42">
        <v>44238</v>
      </c>
      <c r="O47" s="30">
        <v>18</v>
      </c>
      <c r="P47" s="30">
        <f>COUNTIF($K$46:$K$81,18)</f>
        <v>0</v>
      </c>
    </row>
    <row r="48" spans="1:16" s="3" customFormat="1" ht="14.25" x14ac:dyDescent="0.2">
      <c r="A48" s="3">
        <v>3</v>
      </c>
      <c r="B48" s="40">
        <v>2018</v>
      </c>
      <c r="C48" s="41" t="s">
        <v>92</v>
      </c>
      <c r="D48" s="41" t="s">
        <v>93</v>
      </c>
      <c r="E48" s="41" t="s">
        <v>16</v>
      </c>
      <c r="F48" s="41" t="s">
        <v>94</v>
      </c>
      <c r="G48" s="40">
        <v>2019</v>
      </c>
      <c r="H48" s="41" t="s">
        <v>389</v>
      </c>
      <c r="I48" s="41" t="s">
        <v>390</v>
      </c>
      <c r="J48" s="40">
        <v>7</v>
      </c>
      <c r="K48" s="40">
        <v>25</v>
      </c>
      <c r="L48" s="40">
        <v>0</v>
      </c>
      <c r="M48" s="42">
        <v>44238</v>
      </c>
      <c r="O48" s="30">
        <v>19</v>
      </c>
      <c r="P48" s="30">
        <f>COUNTIF($K$46:$K$81,19)</f>
        <v>0</v>
      </c>
    </row>
    <row r="49" spans="1:16" s="3" customFormat="1" ht="14.25" x14ac:dyDescent="0.2">
      <c r="A49" s="3">
        <v>4</v>
      </c>
      <c r="B49" s="40">
        <v>2018</v>
      </c>
      <c r="C49" s="41" t="s">
        <v>95</v>
      </c>
      <c r="D49" s="41" t="s">
        <v>82</v>
      </c>
      <c r="E49" s="41" t="s">
        <v>16</v>
      </c>
      <c r="F49" s="41" t="s">
        <v>96</v>
      </c>
      <c r="G49" s="40">
        <v>2019</v>
      </c>
      <c r="H49" s="41" t="s">
        <v>389</v>
      </c>
      <c r="I49" s="41" t="s">
        <v>390</v>
      </c>
      <c r="J49" s="40">
        <v>7</v>
      </c>
      <c r="K49" s="40">
        <v>26</v>
      </c>
      <c r="L49" s="40">
        <v>0</v>
      </c>
      <c r="M49" s="42">
        <v>44238</v>
      </c>
      <c r="O49" s="30">
        <v>20</v>
      </c>
      <c r="P49" s="30">
        <f>COUNTIF($K$46:$K$81,20)</f>
        <v>0</v>
      </c>
    </row>
    <row r="50" spans="1:16" s="3" customFormat="1" ht="14.25" x14ac:dyDescent="0.2">
      <c r="A50" s="3">
        <v>5</v>
      </c>
      <c r="B50" s="40">
        <v>2018</v>
      </c>
      <c r="C50" s="41" t="s">
        <v>100</v>
      </c>
      <c r="D50" s="41" t="s">
        <v>101</v>
      </c>
      <c r="E50" s="41" t="s">
        <v>22</v>
      </c>
      <c r="F50" s="41" t="s">
        <v>102</v>
      </c>
      <c r="G50" s="40">
        <v>2019</v>
      </c>
      <c r="H50" s="41" t="s">
        <v>389</v>
      </c>
      <c r="I50" s="41" t="s">
        <v>390</v>
      </c>
      <c r="J50" s="40">
        <v>7</v>
      </c>
      <c r="K50" s="40">
        <v>26</v>
      </c>
      <c r="L50" s="40">
        <v>0</v>
      </c>
      <c r="M50" s="42">
        <v>44238</v>
      </c>
      <c r="O50" s="30">
        <v>21</v>
      </c>
      <c r="P50" s="30">
        <f>COUNTIF($K$46:$K$81,21)</f>
        <v>1</v>
      </c>
    </row>
    <row r="51" spans="1:16" s="3" customFormat="1" ht="14.25" x14ac:dyDescent="0.2">
      <c r="A51" s="3">
        <v>6</v>
      </c>
      <c r="B51" s="40">
        <v>2018</v>
      </c>
      <c r="C51" s="41" t="s">
        <v>114</v>
      </c>
      <c r="D51" s="41" t="s">
        <v>115</v>
      </c>
      <c r="E51" s="41" t="s">
        <v>22</v>
      </c>
      <c r="F51" s="41" t="s">
        <v>116</v>
      </c>
      <c r="G51" s="40">
        <v>2019</v>
      </c>
      <c r="H51" s="41" t="s">
        <v>389</v>
      </c>
      <c r="I51" s="41" t="s">
        <v>390</v>
      </c>
      <c r="J51" s="40">
        <v>7</v>
      </c>
      <c r="K51" s="40">
        <v>28</v>
      </c>
      <c r="L51" s="40">
        <v>0</v>
      </c>
      <c r="M51" s="42">
        <v>44238</v>
      </c>
      <c r="O51" s="30">
        <v>22</v>
      </c>
      <c r="P51" s="30">
        <f>COUNTIF($K$46:$K$81,22)</f>
        <v>1</v>
      </c>
    </row>
    <row r="52" spans="1:16" s="3" customFormat="1" ht="14.25" x14ac:dyDescent="0.2">
      <c r="A52" s="3">
        <v>7</v>
      </c>
      <c r="B52" s="40">
        <v>2018</v>
      </c>
      <c r="C52" s="41" t="s">
        <v>170</v>
      </c>
      <c r="D52" s="41" t="s">
        <v>171</v>
      </c>
      <c r="E52" s="41" t="s">
        <v>16</v>
      </c>
      <c r="F52" s="41" t="s">
        <v>172</v>
      </c>
      <c r="G52" s="40">
        <v>2019</v>
      </c>
      <c r="H52" s="41" t="s">
        <v>389</v>
      </c>
      <c r="I52" s="41" t="s">
        <v>390</v>
      </c>
      <c r="J52" s="40">
        <v>7</v>
      </c>
      <c r="K52" s="40">
        <v>24</v>
      </c>
      <c r="L52" s="40">
        <v>0</v>
      </c>
      <c r="M52" s="42">
        <v>44238</v>
      </c>
      <c r="O52" s="30">
        <v>23</v>
      </c>
      <c r="P52" s="30">
        <f>COUNTIF($K$46:$K$81,23)</f>
        <v>1</v>
      </c>
    </row>
    <row r="53" spans="1:16" s="3" customFormat="1" ht="14.25" x14ac:dyDescent="0.2">
      <c r="A53" s="3">
        <v>8</v>
      </c>
      <c r="B53" s="40">
        <v>2018</v>
      </c>
      <c r="C53" s="41" t="s">
        <v>130</v>
      </c>
      <c r="D53" s="41" t="s">
        <v>82</v>
      </c>
      <c r="E53" s="41" t="s">
        <v>16</v>
      </c>
      <c r="F53" s="41" t="s">
        <v>131</v>
      </c>
      <c r="G53" s="40">
        <v>2019</v>
      </c>
      <c r="H53" s="41" t="s">
        <v>389</v>
      </c>
      <c r="I53" s="41" t="s">
        <v>390</v>
      </c>
      <c r="J53" s="40">
        <v>7</v>
      </c>
      <c r="K53" s="40">
        <v>26</v>
      </c>
      <c r="L53" s="40">
        <v>0</v>
      </c>
      <c r="M53" s="42">
        <v>44357</v>
      </c>
      <c r="O53" s="30">
        <v>24</v>
      </c>
      <c r="P53" s="30">
        <f>COUNTIF($K$46:$K$81,24)</f>
        <v>3</v>
      </c>
    </row>
    <row r="54" spans="1:16" s="3" customFormat="1" ht="14.25" x14ac:dyDescent="0.2">
      <c r="A54" s="3">
        <v>9</v>
      </c>
      <c r="B54" s="40">
        <v>2018</v>
      </c>
      <c r="C54" s="41" t="s">
        <v>150</v>
      </c>
      <c r="D54" s="41" t="s">
        <v>151</v>
      </c>
      <c r="E54" s="41" t="s">
        <v>16</v>
      </c>
      <c r="F54" s="41" t="s">
        <v>152</v>
      </c>
      <c r="G54" s="40">
        <v>2019</v>
      </c>
      <c r="H54" s="41" t="s">
        <v>389</v>
      </c>
      <c r="I54" s="41" t="s">
        <v>390</v>
      </c>
      <c r="J54" s="40">
        <v>7</v>
      </c>
      <c r="K54" s="40">
        <v>24</v>
      </c>
      <c r="L54" s="40">
        <v>0</v>
      </c>
      <c r="M54" s="42">
        <v>44357</v>
      </c>
      <c r="O54" s="30">
        <v>25</v>
      </c>
      <c r="P54" s="30">
        <f>COUNTIF($K$46:$K$81,25)</f>
        <v>2</v>
      </c>
    </row>
    <row r="55" spans="1:16" s="3" customFormat="1" ht="14.25" x14ac:dyDescent="0.2">
      <c r="A55" s="3">
        <v>10</v>
      </c>
      <c r="B55" s="40">
        <v>2018</v>
      </c>
      <c r="C55" s="41" t="s">
        <v>156</v>
      </c>
      <c r="D55" s="41" t="s">
        <v>34</v>
      </c>
      <c r="E55" s="41" t="s">
        <v>22</v>
      </c>
      <c r="F55" s="41" t="s">
        <v>157</v>
      </c>
      <c r="G55" s="40">
        <v>2019</v>
      </c>
      <c r="H55" s="41" t="s">
        <v>389</v>
      </c>
      <c r="I55" s="41" t="s">
        <v>390</v>
      </c>
      <c r="J55" s="40">
        <v>7</v>
      </c>
      <c r="K55" s="40">
        <v>27</v>
      </c>
      <c r="L55" s="40">
        <v>0</v>
      </c>
      <c r="M55" s="42">
        <v>44357</v>
      </c>
      <c r="O55" s="30">
        <v>26</v>
      </c>
      <c r="P55" s="30">
        <f>COUNTIF($K$46:$K$81,26)</f>
        <v>5</v>
      </c>
    </row>
    <row r="56" spans="1:16" s="3" customFormat="1" ht="14.25" x14ac:dyDescent="0.2">
      <c r="A56" s="3">
        <v>11</v>
      </c>
      <c r="B56" s="40">
        <v>2018</v>
      </c>
      <c r="C56" s="41" t="s">
        <v>167</v>
      </c>
      <c r="D56" s="41" t="s">
        <v>168</v>
      </c>
      <c r="E56" s="41" t="s">
        <v>22</v>
      </c>
      <c r="F56" s="41" t="s">
        <v>169</v>
      </c>
      <c r="G56" s="40">
        <v>2019</v>
      </c>
      <c r="H56" s="41" t="s">
        <v>389</v>
      </c>
      <c r="I56" s="41" t="s">
        <v>390</v>
      </c>
      <c r="J56" s="40">
        <v>7</v>
      </c>
      <c r="K56" s="40">
        <v>27</v>
      </c>
      <c r="L56" s="40">
        <v>0</v>
      </c>
      <c r="M56" s="42">
        <v>44357</v>
      </c>
      <c r="O56" s="30">
        <v>27</v>
      </c>
      <c r="P56" s="30">
        <f>COUNTIF($K$46:$K$81,27)</f>
        <v>7</v>
      </c>
    </row>
    <row r="57" spans="1:16" s="3" customFormat="1" ht="14.25" x14ac:dyDescent="0.2">
      <c r="A57" s="3">
        <v>12</v>
      </c>
      <c r="B57" s="40">
        <v>2018</v>
      </c>
      <c r="C57" s="41" t="s">
        <v>176</v>
      </c>
      <c r="D57" s="41" t="s">
        <v>177</v>
      </c>
      <c r="E57" s="41" t="s">
        <v>16</v>
      </c>
      <c r="F57" s="41" t="s">
        <v>178</v>
      </c>
      <c r="G57" s="40">
        <v>2019</v>
      </c>
      <c r="H57" s="41" t="s">
        <v>389</v>
      </c>
      <c r="I57" s="41" t="s">
        <v>390</v>
      </c>
      <c r="J57" s="40">
        <v>7</v>
      </c>
      <c r="K57" s="40">
        <v>28</v>
      </c>
      <c r="L57" s="40">
        <v>0</v>
      </c>
      <c r="M57" s="42">
        <v>44357</v>
      </c>
      <c r="O57" s="30">
        <v>28</v>
      </c>
      <c r="P57" s="30">
        <f>COUNTIF($K$46:$K$81,28)</f>
        <v>9</v>
      </c>
    </row>
    <row r="58" spans="1:16" s="3" customFormat="1" ht="14.25" x14ac:dyDescent="0.2">
      <c r="A58" s="3">
        <v>13</v>
      </c>
      <c r="B58" s="40">
        <v>2019</v>
      </c>
      <c r="C58" s="41" t="s">
        <v>24</v>
      </c>
      <c r="D58" s="41" t="s">
        <v>25</v>
      </c>
      <c r="E58" s="41" t="s">
        <v>22</v>
      </c>
      <c r="F58" s="41" t="s">
        <v>26</v>
      </c>
      <c r="G58" s="40">
        <v>2020</v>
      </c>
      <c r="H58" s="41" t="s">
        <v>389</v>
      </c>
      <c r="I58" s="41" t="s">
        <v>390</v>
      </c>
      <c r="J58" s="40">
        <v>7</v>
      </c>
      <c r="K58" s="40">
        <v>29</v>
      </c>
      <c r="L58" s="40">
        <v>0</v>
      </c>
      <c r="M58" s="42">
        <v>44357</v>
      </c>
      <c r="O58" s="30">
        <v>29</v>
      </c>
      <c r="P58" s="30">
        <f>COUNTIF($K$46:$K$81,29)</f>
        <v>3</v>
      </c>
    </row>
    <row r="59" spans="1:16" s="3" customFormat="1" ht="14.25" x14ac:dyDescent="0.2">
      <c r="A59" s="3">
        <v>14</v>
      </c>
      <c r="B59" s="40">
        <v>2019</v>
      </c>
      <c r="C59" s="41" t="s">
        <v>27</v>
      </c>
      <c r="D59" s="41" t="s">
        <v>28</v>
      </c>
      <c r="E59" s="41" t="s">
        <v>22</v>
      </c>
      <c r="F59" s="41" t="s">
        <v>29</v>
      </c>
      <c r="G59" s="40">
        <v>2020</v>
      </c>
      <c r="H59" s="41" t="s">
        <v>389</v>
      </c>
      <c r="I59" s="41" t="s">
        <v>390</v>
      </c>
      <c r="J59" s="40">
        <v>7</v>
      </c>
      <c r="K59" s="40">
        <v>30</v>
      </c>
      <c r="L59" s="40">
        <v>0</v>
      </c>
      <c r="M59" s="42">
        <v>44357</v>
      </c>
      <c r="O59" s="30">
        <v>30</v>
      </c>
      <c r="P59" s="30">
        <f>COUNTIF($K$46:$K$81,30)</f>
        <v>4</v>
      </c>
    </row>
    <row r="60" spans="1:16" s="3" customFormat="1" ht="14.25" x14ac:dyDescent="0.2">
      <c r="A60" s="3">
        <v>15</v>
      </c>
      <c r="B60" s="40">
        <v>2019</v>
      </c>
      <c r="C60" s="41" t="s">
        <v>36</v>
      </c>
      <c r="D60" s="41" t="s">
        <v>37</v>
      </c>
      <c r="E60" s="41" t="s">
        <v>22</v>
      </c>
      <c r="F60" s="41" t="s">
        <v>38</v>
      </c>
      <c r="G60" s="40">
        <v>2020</v>
      </c>
      <c r="H60" s="41" t="s">
        <v>389</v>
      </c>
      <c r="I60" s="41" t="s">
        <v>390</v>
      </c>
      <c r="J60" s="40">
        <v>7</v>
      </c>
      <c r="K60" s="40">
        <v>27</v>
      </c>
      <c r="L60" s="40">
        <v>0</v>
      </c>
      <c r="M60" s="42">
        <v>44357</v>
      </c>
      <c r="O60" s="30" t="s">
        <v>363</v>
      </c>
      <c r="P60" s="30">
        <f>COUNTIF($K$46:$K$81,31)</f>
        <v>0</v>
      </c>
    </row>
    <row r="61" spans="1:16" s="3" customFormat="1" ht="12" x14ac:dyDescent="0.2">
      <c r="A61" s="3">
        <v>16</v>
      </c>
      <c r="B61" s="40">
        <v>2019</v>
      </c>
      <c r="C61" s="41" t="s">
        <v>45</v>
      </c>
      <c r="D61" s="41" t="s">
        <v>46</v>
      </c>
      <c r="E61" s="41" t="s">
        <v>16</v>
      </c>
      <c r="F61" s="41" t="s">
        <v>47</v>
      </c>
      <c r="G61" s="40">
        <v>2020</v>
      </c>
      <c r="H61" s="41" t="s">
        <v>389</v>
      </c>
      <c r="I61" s="41" t="s">
        <v>390</v>
      </c>
      <c r="J61" s="40">
        <v>7</v>
      </c>
      <c r="K61" s="40">
        <v>30</v>
      </c>
      <c r="L61" s="40">
        <v>0</v>
      </c>
      <c r="M61" s="42">
        <v>44357</v>
      </c>
    </row>
    <row r="62" spans="1:16" s="3" customFormat="1" ht="12" x14ac:dyDescent="0.2">
      <c r="A62" s="3">
        <v>17</v>
      </c>
      <c r="B62" s="40">
        <v>2019</v>
      </c>
      <c r="C62" s="41" t="s">
        <v>51</v>
      </c>
      <c r="D62" s="41" t="s">
        <v>52</v>
      </c>
      <c r="E62" s="41" t="s">
        <v>22</v>
      </c>
      <c r="F62" s="41" t="s">
        <v>53</v>
      </c>
      <c r="G62" s="40">
        <v>2020</v>
      </c>
      <c r="H62" s="41" t="s">
        <v>389</v>
      </c>
      <c r="I62" s="41" t="s">
        <v>390</v>
      </c>
      <c r="J62" s="40">
        <v>7</v>
      </c>
      <c r="K62" s="40">
        <v>27</v>
      </c>
      <c r="L62" s="40">
        <v>0</v>
      </c>
      <c r="M62" s="42">
        <v>44357</v>
      </c>
    </row>
    <row r="63" spans="1:16" s="3" customFormat="1" ht="12" x14ac:dyDescent="0.2">
      <c r="A63" s="3">
        <v>18</v>
      </c>
      <c r="B63" s="40">
        <v>2019</v>
      </c>
      <c r="C63" s="41" t="s">
        <v>75</v>
      </c>
      <c r="D63" s="41" t="s">
        <v>76</v>
      </c>
      <c r="E63" s="41" t="s">
        <v>22</v>
      </c>
      <c r="F63" s="41" t="s">
        <v>77</v>
      </c>
      <c r="G63" s="40">
        <v>2020</v>
      </c>
      <c r="H63" s="41" t="s">
        <v>389</v>
      </c>
      <c r="I63" s="41" t="s">
        <v>390</v>
      </c>
      <c r="J63" s="40">
        <v>7</v>
      </c>
      <c r="K63" s="40">
        <v>28</v>
      </c>
      <c r="L63" s="40">
        <v>0</v>
      </c>
      <c r="M63" s="42">
        <v>44357</v>
      </c>
    </row>
    <row r="64" spans="1:16" s="3" customFormat="1" ht="12" x14ac:dyDescent="0.2">
      <c r="A64" s="3">
        <v>19</v>
      </c>
      <c r="B64" s="40">
        <v>2019</v>
      </c>
      <c r="C64" s="41" t="s">
        <v>78</v>
      </c>
      <c r="D64" s="41" t="s">
        <v>79</v>
      </c>
      <c r="E64" s="41" t="s">
        <v>22</v>
      </c>
      <c r="F64" s="41" t="s">
        <v>80</v>
      </c>
      <c r="G64" s="40">
        <v>2020</v>
      </c>
      <c r="H64" s="41" t="s">
        <v>389</v>
      </c>
      <c r="I64" s="41" t="s">
        <v>390</v>
      </c>
      <c r="J64" s="40">
        <v>7</v>
      </c>
      <c r="K64" s="40">
        <v>29</v>
      </c>
      <c r="L64" s="40">
        <v>0</v>
      </c>
      <c r="M64" s="42">
        <v>44357</v>
      </c>
    </row>
    <row r="65" spans="1:13" s="3" customFormat="1" ht="12" x14ac:dyDescent="0.2">
      <c r="A65" s="3">
        <v>20</v>
      </c>
      <c r="B65" s="40">
        <v>2019</v>
      </c>
      <c r="C65" s="41" t="s">
        <v>81</v>
      </c>
      <c r="D65" s="41" t="s">
        <v>82</v>
      </c>
      <c r="E65" s="41" t="s">
        <v>16</v>
      </c>
      <c r="F65" s="41" t="s">
        <v>83</v>
      </c>
      <c r="G65" s="40">
        <v>2020</v>
      </c>
      <c r="H65" s="41" t="s">
        <v>389</v>
      </c>
      <c r="I65" s="41" t="s">
        <v>390</v>
      </c>
      <c r="J65" s="40">
        <v>7</v>
      </c>
      <c r="K65" s="40">
        <v>30</v>
      </c>
      <c r="L65" s="40">
        <v>0</v>
      </c>
      <c r="M65" s="42">
        <v>44357</v>
      </c>
    </row>
    <row r="66" spans="1:13" s="3" customFormat="1" ht="12" x14ac:dyDescent="0.2">
      <c r="A66" s="3">
        <v>21</v>
      </c>
      <c r="B66" s="40">
        <v>2019</v>
      </c>
      <c r="C66" s="41" t="s">
        <v>84</v>
      </c>
      <c r="D66" s="41" t="s">
        <v>31</v>
      </c>
      <c r="E66" s="41" t="s">
        <v>22</v>
      </c>
      <c r="F66" s="41" t="s">
        <v>85</v>
      </c>
      <c r="G66" s="40">
        <v>2020</v>
      </c>
      <c r="H66" s="41" t="s">
        <v>389</v>
      </c>
      <c r="I66" s="41" t="s">
        <v>390</v>
      </c>
      <c r="J66" s="40">
        <v>7</v>
      </c>
      <c r="K66" s="40">
        <v>28</v>
      </c>
      <c r="L66" s="40">
        <v>0</v>
      </c>
      <c r="M66" s="42">
        <v>44357</v>
      </c>
    </row>
    <row r="67" spans="1:13" s="3" customFormat="1" ht="12" x14ac:dyDescent="0.2">
      <c r="A67" s="3">
        <v>22</v>
      </c>
      <c r="B67" s="40">
        <v>2019</v>
      </c>
      <c r="C67" s="41" t="s">
        <v>89</v>
      </c>
      <c r="D67" s="41" t="s">
        <v>90</v>
      </c>
      <c r="E67" s="41" t="s">
        <v>22</v>
      </c>
      <c r="F67" s="41" t="s">
        <v>91</v>
      </c>
      <c r="G67" s="40">
        <v>2020</v>
      </c>
      <c r="H67" s="41" t="s">
        <v>389</v>
      </c>
      <c r="I67" s="41" t="s">
        <v>390</v>
      </c>
      <c r="J67" s="40">
        <v>7</v>
      </c>
      <c r="K67" s="40">
        <v>28</v>
      </c>
      <c r="L67" s="40">
        <v>0</v>
      </c>
      <c r="M67" s="42">
        <v>44357</v>
      </c>
    </row>
    <row r="68" spans="1:13" s="3" customFormat="1" ht="12" x14ac:dyDescent="0.2">
      <c r="A68" s="3">
        <v>23</v>
      </c>
      <c r="B68" s="40">
        <v>2019</v>
      </c>
      <c r="C68" s="41" t="s">
        <v>33</v>
      </c>
      <c r="D68" s="41" t="s">
        <v>34</v>
      </c>
      <c r="E68" s="41" t="s">
        <v>22</v>
      </c>
      <c r="F68" s="41" t="s">
        <v>35</v>
      </c>
      <c r="G68" s="40">
        <v>2020</v>
      </c>
      <c r="H68" s="41" t="s">
        <v>389</v>
      </c>
      <c r="I68" s="41" t="s">
        <v>390</v>
      </c>
      <c r="J68" s="40">
        <v>7</v>
      </c>
      <c r="K68" s="40">
        <v>28</v>
      </c>
      <c r="L68" s="40">
        <v>0</v>
      </c>
      <c r="M68" s="42">
        <v>44399</v>
      </c>
    </row>
    <row r="69" spans="1:13" s="3" customFormat="1" ht="12" x14ac:dyDescent="0.2">
      <c r="A69" s="3">
        <v>24</v>
      </c>
      <c r="B69" s="40">
        <v>2019</v>
      </c>
      <c r="C69" s="41" t="s">
        <v>59</v>
      </c>
      <c r="D69" s="41" t="s">
        <v>31</v>
      </c>
      <c r="E69" s="41" t="s">
        <v>22</v>
      </c>
      <c r="F69" s="41" t="s">
        <v>60</v>
      </c>
      <c r="G69" s="40">
        <v>2020</v>
      </c>
      <c r="H69" s="41" t="s">
        <v>389</v>
      </c>
      <c r="I69" s="41" t="s">
        <v>390</v>
      </c>
      <c r="J69" s="40">
        <v>7</v>
      </c>
      <c r="K69" s="40">
        <v>21</v>
      </c>
      <c r="L69" s="40">
        <v>0</v>
      </c>
      <c r="M69" s="42">
        <v>44399</v>
      </c>
    </row>
    <row r="70" spans="1:13" s="3" customFormat="1" ht="12" x14ac:dyDescent="0.2">
      <c r="A70" s="3">
        <v>25</v>
      </c>
      <c r="B70" s="40">
        <v>2019</v>
      </c>
      <c r="C70" s="41" t="s">
        <v>61</v>
      </c>
      <c r="D70" s="41" t="s">
        <v>52</v>
      </c>
      <c r="E70" s="41" t="s">
        <v>22</v>
      </c>
      <c r="F70" s="41" t="s">
        <v>62</v>
      </c>
      <c r="G70" s="40">
        <v>2020</v>
      </c>
      <c r="H70" s="41" t="s">
        <v>389</v>
      </c>
      <c r="I70" s="41" t="s">
        <v>390</v>
      </c>
      <c r="J70" s="40">
        <v>7</v>
      </c>
      <c r="K70" s="40">
        <v>28</v>
      </c>
      <c r="L70" s="40">
        <v>0</v>
      </c>
      <c r="M70" s="42">
        <v>44399</v>
      </c>
    </row>
    <row r="71" spans="1:13" s="3" customFormat="1" ht="12" x14ac:dyDescent="0.2">
      <c r="A71" s="3">
        <v>26</v>
      </c>
      <c r="B71" s="40">
        <v>2019</v>
      </c>
      <c r="C71" s="41" t="s">
        <v>63</v>
      </c>
      <c r="D71" s="41" t="s">
        <v>64</v>
      </c>
      <c r="E71" s="41" t="s">
        <v>16</v>
      </c>
      <c r="F71" s="41" t="s">
        <v>65</v>
      </c>
      <c r="G71" s="40">
        <v>2020</v>
      </c>
      <c r="H71" s="41" t="s">
        <v>389</v>
      </c>
      <c r="I71" s="41" t="s">
        <v>390</v>
      </c>
      <c r="J71" s="40">
        <v>7</v>
      </c>
      <c r="K71" s="40">
        <v>23</v>
      </c>
      <c r="L71" s="40">
        <v>0</v>
      </c>
      <c r="M71" s="42">
        <v>44399</v>
      </c>
    </row>
    <row r="72" spans="1:13" s="3" customFormat="1" ht="12" x14ac:dyDescent="0.2">
      <c r="A72" s="3">
        <v>27</v>
      </c>
      <c r="B72" s="40">
        <v>2019</v>
      </c>
      <c r="C72" s="41" t="s">
        <v>69</v>
      </c>
      <c r="D72" s="41" t="s">
        <v>70</v>
      </c>
      <c r="E72" s="41" t="s">
        <v>22</v>
      </c>
      <c r="F72" s="41" t="s">
        <v>71</v>
      </c>
      <c r="G72" s="40">
        <v>2020</v>
      </c>
      <c r="H72" s="41" t="s">
        <v>389</v>
      </c>
      <c r="I72" s="41" t="s">
        <v>390</v>
      </c>
      <c r="J72" s="40">
        <v>7</v>
      </c>
      <c r="K72" s="40">
        <v>29</v>
      </c>
      <c r="L72" s="40">
        <v>0</v>
      </c>
      <c r="M72" s="42">
        <v>44399</v>
      </c>
    </row>
    <row r="73" spans="1:13" s="3" customFormat="1" ht="12" x14ac:dyDescent="0.2">
      <c r="A73" s="3">
        <v>28</v>
      </c>
      <c r="B73" s="40">
        <v>2018</v>
      </c>
      <c r="C73" s="41" t="s">
        <v>97</v>
      </c>
      <c r="D73" s="41" t="s">
        <v>98</v>
      </c>
      <c r="E73" s="41" t="s">
        <v>16</v>
      </c>
      <c r="F73" s="41" t="s">
        <v>99</v>
      </c>
      <c r="G73" s="40">
        <v>2019</v>
      </c>
      <c r="H73" s="41" t="s">
        <v>389</v>
      </c>
      <c r="I73" s="41" t="s">
        <v>390</v>
      </c>
      <c r="J73" s="40">
        <v>7</v>
      </c>
      <c r="K73" s="40">
        <v>24</v>
      </c>
      <c r="L73" s="40">
        <v>0</v>
      </c>
      <c r="M73" s="42">
        <v>44455</v>
      </c>
    </row>
    <row r="74" spans="1:13" s="3" customFormat="1" ht="12" x14ac:dyDescent="0.2">
      <c r="A74" s="3">
        <v>29</v>
      </c>
      <c r="B74" s="40">
        <v>2018</v>
      </c>
      <c r="C74" s="41" t="s">
        <v>111</v>
      </c>
      <c r="D74" s="41" t="s">
        <v>112</v>
      </c>
      <c r="E74" s="41" t="s">
        <v>16</v>
      </c>
      <c r="F74" s="41" t="s">
        <v>113</v>
      </c>
      <c r="G74" s="40">
        <v>2019</v>
      </c>
      <c r="H74" s="41" t="s">
        <v>389</v>
      </c>
      <c r="I74" s="41" t="s">
        <v>390</v>
      </c>
      <c r="J74" s="40">
        <v>7</v>
      </c>
      <c r="K74" s="40">
        <v>26</v>
      </c>
      <c r="L74" s="40">
        <v>0</v>
      </c>
      <c r="M74" s="42">
        <v>44455</v>
      </c>
    </row>
    <row r="75" spans="1:13" s="3" customFormat="1" ht="12" x14ac:dyDescent="0.2">
      <c r="A75" s="3">
        <v>30</v>
      </c>
      <c r="B75" s="40">
        <v>2018</v>
      </c>
      <c r="C75" s="41" t="s">
        <v>138</v>
      </c>
      <c r="D75" s="41" t="s">
        <v>139</v>
      </c>
      <c r="E75" s="41" t="s">
        <v>22</v>
      </c>
      <c r="F75" s="41" t="s">
        <v>140</v>
      </c>
      <c r="G75" s="40">
        <v>2019</v>
      </c>
      <c r="H75" s="41" t="s">
        <v>389</v>
      </c>
      <c r="I75" s="41" t="s">
        <v>390</v>
      </c>
      <c r="J75" s="40">
        <v>7</v>
      </c>
      <c r="K75" s="40">
        <v>22</v>
      </c>
      <c r="L75" s="40">
        <v>0</v>
      </c>
      <c r="M75" s="42">
        <v>44455</v>
      </c>
    </row>
    <row r="76" spans="1:13" s="3" customFormat="1" ht="12" x14ac:dyDescent="0.2">
      <c r="A76" s="3">
        <v>31</v>
      </c>
      <c r="B76" s="40">
        <v>2019</v>
      </c>
      <c r="C76" s="41" t="s">
        <v>30</v>
      </c>
      <c r="D76" s="41" t="s">
        <v>31</v>
      </c>
      <c r="E76" s="41" t="s">
        <v>22</v>
      </c>
      <c r="F76" s="41" t="s">
        <v>32</v>
      </c>
      <c r="G76" s="40">
        <v>2020</v>
      </c>
      <c r="H76" s="41" t="s">
        <v>389</v>
      </c>
      <c r="I76" s="41" t="s">
        <v>390</v>
      </c>
      <c r="J76" s="40">
        <v>7</v>
      </c>
      <c r="K76" s="40">
        <v>27</v>
      </c>
      <c r="L76" s="40">
        <v>0</v>
      </c>
      <c r="M76" s="42">
        <v>44455</v>
      </c>
    </row>
    <row r="77" spans="1:13" s="3" customFormat="1" ht="12" x14ac:dyDescent="0.2">
      <c r="A77" s="3">
        <v>32</v>
      </c>
      <c r="B77" s="40">
        <v>2019</v>
      </c>
      <c r="C77" s="41" t="s">
        <v>39</v>
      </c>
      <c r="D77" s="41" t="s">
        <v>40</v>
      </c>
      <c r="E77" s="41" t="s">
        <v>22</v>
      </c>
      <c r="F77" s="41" t="s">
        <v>41</v>
      </c>
      <c r="G77" s="40">
        <v>2020</v>
      </c>
      <c r="H77" s="41" t="s">
        <v>389</v>
      </c>
      <c r="I77" s="41" t="s">
        <v>390</v>
      </c>
      <c r="J77" s="40">
        <v>7</v>
      </c>
      <c r="K77" s="40">
        <v>28</v>
      </c>
      <c r="L77" s="40">
        <v>0</v>
      </c>
      <c r="M77" s="42">
        <v>44455</v>
      </c>
    </row>
    <row r="78" spans="1:13" s="3" customFormat="1" ht="12" x14ac:dyDescent="0.2">
      <c r="A78" s="3">
        <v>33</v>
      </c>
      <c r="B78" s="40">
        <v>2019</v>
      </c>
      <c r="C78" s="41" t="s">
        <v>42</v>
      </c>
      <c r="D78" s="41" t="s">
        <v>43</v>
      </c>
      <c r="E78" s="41" t="s">
        <v>22</v>
      </c>
      <c r="F78" s="41" t="s">
        <v>44</v>
      </c>
      <c r="G78" s="40">
        <v>2020</v>
      </c>
      <c r="H78" s="41" t="s">
        <v>389</v>
      </c>
      <c r="I78" s="41" t="s">
        <v>390</v>
      </c>
      <c r="J78" s="40">
        <v>7</v>
      </c>
      <c r="K78" s="40">
        <v>27</v>
      </c>
      <c r="L78" s="40">
        <v>0</v>
      </c>
      <c r="M78" s="42">
        <v>44455</v>
      </c>
    </row>
    <row r="79" spans="1:13" s="3" customFormat="1" ht="12" x14ac:dyDescent="0.2">
      <c r="A79" s="3">
        <v>34</v>
      </c>
      <c r="B79" s="40">
        <v>2019</v>
      </c>
      <c r="C79" s="41" t="s">
        <v>54</v>
      </c>
      <c r="D79" s="41" t="s">
        <v>40</v>
      </c>
      <c r="E79" s="41" t="s">
        <v>22</v>
      </c>
      <c r="F79" s="41" t="s">
        <v>55</v>
      </c>
      <c r="G79" s="40">
        <v>2020</v>
      </c>
      <c r="H79" s="41" t="s">
        <v>389</v>
      </c>
      <c r="I79" s="41" t="s">
        <v>390</v>
      </c>
      <c r="J79" s="40">
        <v>7</v>
      </c>
      <c r="K79" s="40">
        <v>26</v>
      </c>
      <c r="L79" s="40">
        <v>0</v>
      </c>
      <c r="M79" s="42">
        <v>44455</v>
      </c>
    </row>
    <row r="80" spans="1:13" s="3" customFormat="1" ht="12" x14ac:dyDescent="0.2">
      <c r="A80" s="3">
        <v>35</v>
      </c>
      <c r="B80" s="40">
        <v>2019</v>
      </c>
      <c r="C80" s="41" t="s">
        <v>48</v>
      </c>
      <c r="D80" s="41" t="s">
        <v>49</v>
      </c>
      <c r="E80" s="41" t="s">
        <v>22</v>
      </c>
      <c r="F80" s="41" t="s">
        <v>50</v>
      </c>
      <c r="G80" s="40">
        <v>2020</v>
      </c>
      <c r="H80" s="41" t="s">
        <v>389</v>
      </c>
      <c r="I80" s="41" t="s">
        <v>390</v>
      </c>
      <c r="J80" s="40">
        <v>7</v>
      </c>
      <c r="K80" s="40">
        <v>25</v>
      </c>
      <c r="L80" s="40">
        <v>0</v>
      </c>
      <c r="M80" s="42">
        <v>44539</v>
      </c>
    </row>
    <row r="81" spans="1:16" s="3" customFormat="1" ht="12" x14ac:dyDescent="0.2">
      <c r="A81" s="3">
        <v>36</v>
      </c>
      <c r="B81" s="40">
        <v>2019</v>
      </c>
      <c r="C81" s="41" t="s">
        <v>72</v>
      </c>
      <c r="D81" s="41" t="s">
        <v>73</v>
      </c>
      <c r="E81" s="41" t="s">
        <v>22</v>
      </c>
      <c r="F81" s="41" t="s">
        <v>74</v>
      </c>
      <c r="G81" s="40">
        <v>2020</v>
      </c>
      <c r="H81" s="41" t="s">
        <v>389</v>
      </c>
      <c r="I81" s="41" t="s">
        <v>390</v>
      </c>
      <c r="J81" s="40">
        <v>7</v>
      </c>
      <c r="K81" s="40">
        <v>30</v>
      </c>
      <c r="L81" s="40">
        <v>0</v>
      </c>
      <c r="M81" s="42">
        <v>44539</v>
      </c>
    </row>
    <row r="82" spans="1:16" s="3" customFormat="1" ht="14.25" x14ac:dyDescent="0.2">
      <c r="A82" s="3">
        <v>1</v>
      </c>
      <c r="B82" s="43">
        <v>2019</v>
      </c>
      <c r="C82" s="44" t="s">
        <v>20</v>
      </c>
      <c r="D82" s="44" t="s">
        <v>21</v>
      </c>
      <c r="E82" s="44" t="s">
        <v>22</v>
      </c>
      <c r="F82" s="44" t="s">
        <v>23</v>
      </c>
      <c r="G82" s="43">
        <v>2020</v>
      </c>
      <c r="H82" s="44" t="s">
        <v>389</v>
      </c>
      <c r="I82" s="44" t="s">
        <v>390</v>
      </c>
      <c r="J82" s="43">
        <v>7</v>
      </c>
      <c r="K82" s="43">
        <v>27</v>
      </c>
      <c r="L82" s="43">
        <v>0</v>
      </c>
      <c r="M82" s="45">
        <v>44602</v>
      </c>
      <c r="O82" s="30">
        <v>18</v>
      </c>
      <c r="P82" s="30">
        <f>COUNTIF($K$82:$K$126,18)</f>
        <v>0</v>
      </c>
    </row>
    <row r="83" spans="1:16" s="3" customFormat="1" ht="14.25" x14ac:dyDescent="0.2">
      <c r="A83" s="3">
        <v>2</v>
      </c>
      <c r="B83" s="43">
        <v>2019</v>
      </c>
      <c r="C83" s="44" t="s">
        <v>56</v>
      </c>
      <c r="D83" s="44" t="s">
        <v>57</v>
      </c>
      <c r="E83" s="44" t="s">
        <v>16</v>
      </c>
      <c r="F83" s="44" t="s">
        <v>58</v>
      </c>
      <c r="G83" s="43">
        <v>2020</v>
      </c>
      <c r="H83" s="44" t="s">
        <v>389</v>
      </c>
      <c r="I83" s="44" t="s">
        <v>390</v>
      </c>
      <c r="J83" s="43">
        <v>7</v>
      </c>
      <c r="K83" s="43">
        <v>26</v>
      </c>
      <c r="L83" s="43">
        <v>0</v>
      </c>
      <c r="M83" s="45">
        <v>44602</v>
      </c>
      <c r="O83" s="30">
        <v>19</v>
      </c>
      <c r="P83" s="30">
        <f>COUNTIF($K$82:$K$126,19)</f>
        <v>0</v>
      </c>
    </row>
    <row r="84" spans="1:16" s="3" customFormat="1" ht="14.25" x14ac:dyDescent="0.2">
      <c r="A84" s="3">
        <v>3</v>
      </c>
      <c r="B84" s="43">
        <v>2019</v>
      </c>
      <c r="C84" s="44" t="s">
        <v>86</v>
      </c>
      <c r="D84" s="44" t="s">
        <v>87</v>
      </c>
      <c r="E84" s="44" t="s">
        <v>22</v>
      </c>
      <c r="F84" s="44" t="s">
        <v>88</v>
      </c>
      <c r="G84" s="43">
        <v>2020</v>
      </c>
      <c r="H84" s="44" t="s">
        <v>389</v>
      </c>
      <c r="I84" s="44" t="s">
        <v>390</v>
      </c>
      <c r="J84" s="43">
        <v>7</v>
      </c>
      <c r="K84" s="43">
        <v>28</v>
      </c>
      <c r="L84" s="43">
        <v>0</v>
      </c>
      <c r="M84" s="45">
        <v>44602</v>
      </c>
      <c r="O84" s="30">
        <v>20</v>
      </c>
      <c r="P84" s="30">
        <f>COUNTIF($K$82:$K$126,20)</f>
        <v>0</v>
      </c>
    </row>
    <row r="85" spans="1:16" s="3" customFormat="1" ht="14.25" x14ac:dyDescent="0.2">
      <c r="A85" s="3">
        <v>4</v>
      </c>
      <c r="B85" s="43">
        <v>2019</v>
      </c>
      <c r="C85" s="44" t="s">
        <v>66</v>
      </c>
      <c r="D85" s="44" t="s">
        <v>67</v>
      </c>
      <c r="E85" s="44" t="s">
        <v>16</v>
      </c>
      <c r="F85" s="44" t="s">
        <v>68</v>
      </c>
      <c r="G85" s="43">
        <v>2020</v>
      </c>
      <c r="H85" s="44" t="s">
        <v>389</v>
      </c>
      <c r="I85" s="44" t="s">
        <v>390</v>
      </c>
      <c r="J85" s="43">
        <v>7</v>
      </c>
      <c r="K85" s="43">
        <v>28</v>
      </c>
      <c r="L85" s="43">
        <v>0</v>
      </c>
      <c r="M85" s="45">
        <v>44721</v>
      </c>
      <c r="O85" s="30">
        <v>21</v>
      </c>
      <c r="P85" s="30">
        <f>COUNTIF($K$82:$K$126,21)</f>
        <v>1</v>
      </c>
    </row>
    <row r="86" spans="1:16" s="3" customFormat="1" ht="14.25" x14ac:dyDescent="0.2">
      <c r="A86" s="3">
        <v>5</v>
      </c>
      <c r="B86" s="43">
        <v>2020</v>
      </c>
      <c r="C86" s="44" t="s">
        <v>276</v>
      </c>
      <c r="D86" s="44" t="s">
        <v>277</v>
      </c>
      <c r="E86" s="44" t="s">
        <v>22</v>
      </c>
      <c r="F86" s="44" t="s">
        <v>278</v>
      </c>
      <c r="G86" s="43">
        <v>2021</v>
      </c>
      <c r="H86" s="44" t="s">
        <v>389</v>
      </c>
      <c r="I86" s="44" t="s">
        <v>390</v>
      </c>
      <c r="J86" s="43">
        <v>7</v>
      </c>
      <c r="K86" s="43">
        <v>25</v>
      </c>
      <c r="L86" s="43">
        <v>0</v>
      </c>
      <c r="M86" s="45">
        <v>44721</v>
      </c>
      <c r="O86" s="30">
        <v>22</v>
      </c>
      <c r="P86" s="30">
        <f>COUNTIF($K$82:$K$126,22)</f>
        <v>0</v>
      </c>
    </row>
    <row r="87" spans="1:16" s="3" customFormat="1" ht="14.25" x14ac:dyDescent="0.2">
      <c r="A87" s="3">
        <v>6</v>
      </c>
      <c r="B87" s="43">
        <v>2020</v>
      </c>
      <c r="C87" s="44" t="s">
        <v>284</v>
      </c>
      <c r="D87" s="44" t="s">
        <v>151</v>
      </c>
      <c r="E87" s="44" t="s">
        <v>16</v>
      </c>
      <c r="F87" s="44" t="s">
        <v>285</v>
      </c>
      <c r="G87" s="43">
        <v>2021</v>
      </c>
      <c r="H87" s="44" t="s">
        <v>389</v>
      </c>
      <c r="I87" s="44" t="s">
        <v>390</v>
      </c>
      <c r="J87" s="43">
        <v>7</v>
      </c>
      <c r="K87" s="43">
        <v>28</v>
      </c>
      <c r="L87" s="43">
        <v>0</v>
      </c>
      <c r="M87" s="45">
        <v>44721</v>
      </c>
      <c r="O87" s="30">
        <v>23</v>
      </c>
      <c r="P87" s="30">
        <f>COUNTIF($K$82:$K$126,23)</f>
        <v>0</v>
      </c>
    </row>
    <row r="88" spans="1:16" s="3" customFormat="1" ht="14.25" x14ac:dyDescent="0.2">
      <c r="A88" s="3">
        <v>7</v>
      </c>
      <c r="B88" s="43">
        <v>2020</v>
      </c>
      <c r="C88" s="44" t="s">
        <v>291</v>
      </c>
      <c r="D88" s="44" t="s">
        <v>292</v>
      </c>
      <c r="E88" s="44" t="s">
        <v>22</v>
      </c>
      <c r="F88" s="44" t="s">
        <v>293</v>
      </c>
      <c r="G88" s="43">
        <v>2021</v>
      </c>
      <c r="H88" s="44" t="s">
        <v>389</v>
      </c>
      <c r="I88" s="44" t="s">
        <v>390</v>
      </c>
      <c r="J88" s="43">
        <v>7</v>
      </c>
      <c r="K88" s="43">
        <v>27</v>
      </c>
      <c r="L88" s="43">
        <v>0</v>
      </c>
      <c r="M88" s="45">
        <v>44721</v>
      </c>
      <c r="O88" s="30">
        <v>24</v>
      </c>
      <c r="P88" s="30">
        <f>COUNTIF($K$82:$K$126,24)</f>
        <v>5</v>
      </c>
    </row>
    <row r="89" spans="1:16" s="3" customFormat="1" ht="14.25" x14ac:dyDescent="0.2">
      <c r="A89" s="3">
        <v>8</v>
      </c>
      <c r="B89" s="43">
        <v>2020</v>
      </c>
      <c r="C89" s="44" t="s">
        <v>294</v>
      </c>
      <c r="D89" s="44" t="s">
        <v>295</v>
      </c>
      <c r="E89" s="44" t="s">
        <v>22</v>
      </c>
      <c r="F89" s="44" t="s">
        <v>296</v>
      </c>
      <c r="G89" s="43">
        <v>2021</v>
      </c>
      <c r="H89" s="44" t="s">
        <v>389</v>
      </c>
      <c r="I89" s="44" t="s">
        <v>390</v>
      </c>
      <c r="J89" s="43">
        <v>7</v>
      </c>
      <c r="K89" s="43">
        <v>26</v>
      </c>
      <c r="L89" s="43">
        <v>0</v>
      </c>
      <c r="M89" s="45">
        <v>44721</v>
      </c>
      <c r="O89" s="30">
        <v>25</v>
      </c>
      <c r="P89" s="30">
        <f>COUNTIF($K$82:$K$126,25)</f>
        <v>5</v>
      </c>
    </row>
    <row r="90" spans="1:16" s="3" customFormat="1" ht="14.25" x14ac:dyDescent="0.2">
      <c r="A90" s="3">
        <v>9</v>
      </c>
      <c r="B90" s="43">
        <v>2020</v>
      </c>
      <c r="C90" s="44" t="s">
        <v>297</v>
      </c>
      <c r="D90" s="44" t="s">
        <v>298</v>
      </c>
      <c r="E90" s="44" t="s">
        <v>22</v>
      </c>
      <c r="F90" s="44" t="s">
        <v>299</v>
      </c>
      <c r="G90" s="43">
        <v>2021</v>
      </c>
      <c r="H90" s="44" t="s">
        <v>389</v>
      </c>
      <c r="I90" s="44" t="s">
        <v>390</v>
      </c>
      <c r="J90" s="43">
        <v>7</v>
      </c>
      <c r="K90" s="43">
        <v>29</v>
      </c>
      <c r="L90" s="43">
        <v>0</v>
      </c>
      <c r="M90" s="45">
        <v>44721</v>
      </c>
      <c r="O90" s="30">
        <v>26</v>
      </c>
      <c r="P90" s="30">
        <f>COUNTIF($K$82:$K$126,26)</f>
        <v>10</v>
      </c>
    </row>
    <row r="91" spans="1:16" s="3" customFormat="1" ht="14.25" x14ac:dyDescent="0.2">
      <c r="A91" s="3">
        <v>10</v>
      </c>
      <c r="B91" s="43">
        <v>2020</v>
      </c>
      <c r="C91" s="44" t="s">
        <v>300</v>
      </c>
      <c r="D91" s="44" t="s">
        <v>301</v>
      </c>
      <c r="E91" s="44" t="s">
        <v>22</v>
      </c>
      <c r="F91" s="44" t="s">
        <v>302</v>
      </c>
      <c r="G91" s="43">
        <v>2021</v>
      </c>
      <c r="H91" s="44" t="s">
        <v>389</v>
      </c>
      <c r="I91" s="44" t="s">
        <v>390</v>
      </c>
      <c r="J91" s="43">
        <v>7</v>
      </c>
      <c r="K91" s="43">
        <v>25</v>
      </c>
      <c r="L91" s="43">
        <v>0</v>
      </c>
      <c r="M91" s="45">
        <v>44721</v>
      </c>
      <c r="O91" s="30">
        <v>27</v>
      </c>
      <c r="P91" s="30">
        <f>COUNTIF($K$82:$K$126,27)</f>
        <v>10</v>
      </c>
    </row>
    <row r="92" spans="1:16" s="3" customFormat="1" ht="14.25" x14ac:dyDescent="0.2">
      <c r="A92" s="3">
        <v>11</v>
      </c>
      <c r="B92" s="43">
        <v>2020</v>
      </c>
      <c r="C92" s="44" t="s">
        <v>306</v>
      </c>
      <c r="D92" s="44" t="s">
        <v>307</v>
      </c>
      <c r="E92" s="44" t="s">
        <v>22</v>
      </c>
      <c r="F92" s="44" t="s">
        <v>308</v>
      </c>
      <c r="G92" s="43">
        <v>2021</v>
      </c>
      <c r="H92" s="44" t="s">
        <v>389</v>
      </c>
      <c r="I92" s="44" t="s">
        <v>390</v>
      </c>
      <c r="J92" s="43">
        <v>7</v>
      </c>
      <c r="K92" s="43">
        <v>27</v>
      </c>
      <c r="L92" s="43">
        <v>0</v>
      </c>
      <c r="M92" s="45">
        <v>44721</v>
      </c>
      <c r="O92" s="30">
        <v>28</v>
      </c>
      <c r="P92" s="30">
        <f>COUNTIF($K$82:$K$126,28)</f>
        <v>8</v>
      </c>
    </row>
    <row r="93" spans="1:16" s="3" customFormat="1" ht="14.25" x14ac:dyDescent="0.2">
      <c r="A93" s="3">
        <v>12</v>
      </c>
      <c r="B93" s="43">
        <v>2020</v>
      </c>
      <c r="C93" s="44" t="s">
        <v>318</v>
      </c>
      <c r="D93" s="44" t="s">
        <v>295</v>
      </c>
      <c r="E93" s="44" t="s">
        <v>22</v>
      </c>
      <c r="F93" s="44" t="s">
        <v>319</v>
      </c>
      <c r="G93" s="43">
        <v>2021</v>
      </c>
      <c r="H93" s="44" t="s">
        <v>389</v>
      </c>
      <c r="I93" s="44" t="s">
        <v>390</v>
      </c>
      <c r="J93" s="43">
        <v>7</v>
      </c>
      <c r="K93" s="43">
        <v>27</v>
      </c>
      <c r="L93" s="43">
        <v>0</v>
      </c>
      <c r="M93" s="45">
        <v>44721</v>
      </c>
      <c r="O93" s="30">
        <v>29</v>
      </c>
      <c r="P93" s="30">
        <f>COUNTIF($K$82:$K$126,29)</f>
        <v>3</v>
      </c>
    </row>
    <row r="94" spans="1:16" s="3" customFormat="1" ht="14.25" x14ac:dyDescent="0.2">
      <c r="A94" s="3">
        <v>13</v>
      </c>
      <c r="B94" s="43">
        <v>2020</v>
      </c>
      <c r="C94" s="44" t="s">
        <v>325</v>
      </c>
      <c r="D94" s="44" t="s">
        <v>272</v>
      </c>
      <c r="E94" s="44" t="s">
        <v>22</v>
      </c>
      <c r="F94" s="44" t="s">
        <v>326</v>
      </c>
      <c r="G94" s="43">
        <v>2021</v>
      </c>
      <c r="H94" s="44" t="s">
        <v>389</v>
      </c>
      <c r="I94" s="44" t="s">
        <v>390</v>
      </c>
      <c r="J94" s="43">
        <v>7</v>
      </c>
      <c r="K94" s="43">
        <v>26</v>
      </c>
      <c r="L94" s="43">
        <v>0</v>
      </c>
      <c r="M94" s="45">
        <v>44721</v>
      </c>
      <c r="O94" s="30">
        <v>30</v>
      </c>
      <c r="P94" s="30">
        <f>COUNTIF($K$82:$K$126,30)</f>
        <v>1</v>
      </c>
    </row>
    <row r="95" spans="1:16" s="3" customFormat="1" ht="14.25" x14ac:dyDescent="0.2">
      <c r="A95" s="3">
        <v>14</v>
      </c>
      <c r="B95" s="43">
        <v>2020</v>
      </c>
      <c r="C95" s="44" t="s">
        <v>329</v>
      </c>
      <c r="D95" s="44" t="s">
        <v>106</v>
      </c>
      <c r="E95" s="44" t="s">
        <v>16</v>
      </c>
      <c r="F95" s="44" t="s">
        <v>330</v>
      </c>
      <c r="G95" s="43">
        <v>2021</v>
      </c>
      <c r="H95" s="44" t="s">
        <v>389</v>
      </c>
      <c r="I95" s="44" t="s">
        <v>390</v>
      </c>
      <c r="J95" s="43">
        <v>7</v>
      </c>
      <c r="K95" s="43">
        <v>29</v>
      </c>
      <c r="L95" s="43">
        <v>0</v>
      </c>
      <c r="M95" s="45">
        <v>44721</v>
      </c>
      <c r="O95" s="30" t="s">
        <v>363</v>
      </c>
      <c r="P95" s="30">
        <f>COUNTIF($K$82:$K$126,31)</f>
        <v>2</v>
      </c>
    </row>
    <row r="96" spans="1:16" s="3" customFormat="1" ht="12" x14ac:dyDescent="0.2">
      <c r="A96" s="3">
        <v>15</v>
      </c>
      <c r="B96" s="43">
        <v>2020</v>
      </c>
      <c r="C96" s="44" t="s">
        <v>331</v>
      </c>
      <c r="D96" s="44" t="s">
        <v>93</v>
      </c>
      <c r="E96" s="44" t="s">
        <v>16</v>
      </c>
      <c r="F96" s="44" t="s">
        <v>332</v>
      </c>
      <c r="G96" s="43">
        <v>2021</v>
      </c>
      <c r="H96" s="44" t="s">
        <v>389</v>
      </c>
      <c r="I96" s="44" t="s">
        <v>390</v>
      </c>
      <c r="J96" s="43">
        <v>7</v>
      </c>
      <c r="K96" s="43">
        <v>31</v>
      </c>
      <c r="L96" s="43">
        <v>1</v>
      </c>
      <c r="M96" s="45">
        <v>44721</v>
      </c>
    </row>
    <row r="97" spans="1:13" s="3" customFormat="1" ht="12" x14ac:dyDescent="0.2">
      <c r="A97" s="3">
        <v>16</v>
      </c>
      <c r="B97" s="43">
        <v>2020</v>
      </c>
      <c r="C97" s="44" t="s">
        <v>345</v>
      </c>
      <c r="D97" s="44" t="s">
        <v>346</v>
      </c>
      <c r="E97" s="44" t="s">
        <v>16</v>
      </c>
      <c r="F97" s="44" t="s">
        <v>347</v>
      </c>
      <c r="G97" s="43">
        <v>2021</v>
      </c>
      <c r="H97" s="44" t="s">
        <v>389</v>
      </c>
      <c r="I97" s="44" t="s">
        <v>390</v>
      </c>
      <c r="J97" s="43">
        <v>7</v>
      </c>
      <c r="K97" s="43">
        <v>26</v>
      </c>
      <c r="L97" s="43">
        <v>0</v>
      </c>
      <c r="M97" s="45">
        <v>44721</v>
      </c>
    </row>
    <row r="98" spans="1:13" s="3" customFormat="1" ht="12" x14ac:dyDescent="0.2">
      <c r="A98" s="3">
        <v>17</v>
      </c>
      <c r="B98" s="43">
        <v>2020</v>
      </c>
      <c r="C98" s="44" t="s">
        <v>348</v>
      </c>
      <c r="D98" s="44" t="s">
        <v>349</v>
      </c>
      <c r="E98" s="44" t="s">
        <v>16</v>
      </c>
      <c r="F98" s="44" t="s">
        <v>350</v>
      </c>
      <c r="G98" s="43">
        <v>2021</v>
      </c>
      <c r="H98" s="44" t="s">
        <v>389</v>
      </c>
      <c r="I98" s="44" t="s">
        <v>390</v>
      </c>
      <c r="J98" s="43">
        <v>7</v>
      </c>
      <c r="K98" s="43">
        <v>27</v>
      </c>
      <c r="L98" s="43">
        <v>0</v>
      </c>
      <c r="M98" s="45">
        <v>44721</v>
      </c>
    </row>
    <row r="99" spans="1:13" s="3" customFormat="1" ht="12" x14ac:dyDescent="0.2">
      <c r="A99" s="3">
        <v>18</v>
      </c>
      <c r="B99" s="43">
        <v>2020</v>
      </c>
      <c r="C99" s="44" t="s">
        <v>351</v>
      </c>
      <c r="D99" s="44" t="s">
        <v>136</v>
      </c>
      <c r="E99" s="44" t="s">
        <v>22</v>
      </c>
      <c r="F99" s="44" t="s">
        <v>352</v>
      </c>
      <c r="G99" s="43">
        <v>2021</v>
      </c>
      <c r="H99" s="44" t="s">
        <v>389</v>
      </c>
      <c r="I99" s="44" t="s">
        <v>390</v>
      </c>
      <c r="J99" s="43">
        <v>7</v>
      </c>
      <c r="K99" s="43">
        <v>26</v>
      </c>
      <c r="L99" s="43">
        <v>0</v>
      </c>
      <c r="M99" s="45">
        <v>44721</v>
      </c>
    </row>
    <row r="100" spans="1:13" s="3" customFormat="1" ht="12" x14ac:dyDescent="0.2">
      <c r="A100" s="3">
        <v>19</v>
      </c>
      <c r="B100" s="43">
        <v>2020</v>
      </c>
      <c r="C100" s="44" t="s">
        <v>355</v>
      </c>
      <c r="D100" s="44" t="s">
        <v>163</v>
      </c>
      <c r="E100" s="44" t="s">
        <v>22</v>
      </c>
      <c r="F100" s="44" t="s">
        <v>356</v>
      </c>
      <c r="G100" s="43">
        <v>2021</v>
      </c>
      <c r="H100" s="44" t="s">
        <v>389</v>
      </c>
      <c r="I100" s="44" t="s">
        <v>390</v>
      </c>
      <c r="J100" s="43">
        <v>7</v>
      </c>
      <c r="K100" s="43">
        <v>24</v>
      </c>
      <c r="L100" s="43">
        <v>0</v>
      </c>
      <c r="M100" s="45">
        <v>44721</v>
      </c>
    </row>
    <row r="101" spans="1:13" s="3" customFormat="1" ht="12" x14ac:dyDescent="0.2">
      <c r="A101" s="3">
        <v>20</v>
      </c>
      <c r="B101" s="43">
        <v>2020</v>
      </c>
      <c r="C101" s="44" t="s">
        <v>357</v>
      </c>
      <c r="D101" s="44" t="s">
        <v>57</v>
      </c>
      <c r="E101" s="44" t="s">
        <v>16</v>
      </c>
      <c r="F101" s="44" t="s">
        <v>358</v>
      </c>
      <c r="G101" s="43">
        <v>2021</v>
      </c>
      <c r="H101" s="44" t="s">
        <v>389</v>
      </c>
      <c r="I101" s="44" t="s">
        <v>390</v>
      </c>
      <c r="J101" s="43">
        <v>7</v>
      </c>
      <c r="K101" s="43">
        <v>26</v>
      </c>
      <c r="L101" s="43">
        <v>0</v>
      </c>
      <c r="M101" s="45">
        <v>44721</v>
      </c>
    </row>
    <row r="102" spans="1:13" s="3" customFormat="1" ht="12" x14ac:dyDescent="0.2">
      <c r="A102" s="3">
        <v>21</v>
      </c>
      <c r="B102" s="43">
        <v>2020</v>
      </c>
      <c r="C102" s="44" t="s">
        <v>359</v>
      </c>
      <c r="D102" s="44" t="s">
        <v>51</v>
      </c>
      <c r="E102" s="44" t="s">
        <v>16</v>
      </c>
      <c r="F102" s="44" t="s">
        <v>360</v>
      </c>
      <c r="G102" s="43">
        <v>2021</v>
      </c>
      <c r="H102" s="44" t="s">
        <v>389</v>
      </c>
      <c r="I102" s="44" t="s">
        <v>390</v>
      </c>
      <c r="J102" s="43">
        <v>7</v>
      </c>
      <c r="K102" s="43">
        <v>25</v>
      </c>
      <c r="L102" s="43">
        <v>0</v>
      </c>
      <c r="M102" s="45">
        <v>44721</v>
      </c>
    </row>
    <row r="103" spans="1:13" s="3" customFormat="1" ht="12" x14ac:dyDescent="0.2">
      <c r="A103" s="3">
        <v>22</v>
      </c>
      <c r="B103" s="43">
        <v>2020</v>
      </c>
      <c r="C103" s="44" t="s">
        <v>271</v>
      </c>
      <c r="D103" s="44" t="s">
        <v>272</v>
      </c>
      <c r="E103" s="44" t="s">
        <v>22</v>
      </c>
      <c r="F103" s="44" t="s">
        <v>273</v>
      </c>
      <c r="G103" s="43">
        <v>2021</v>
      </c>
      <c r="H103" s="44" t="s">
        <v>389</v>
      </c>
      <c r="I103" s="44" t="s">
        <v>390</v>
      </c>
      <c r="J103" s="43">
        <v>7</v>
      </c>
      <c r="K103" s="43">
        <v>28</v>
      </c>
      <c r="L103" s="43">
        <v>0</v>
      </c>
      <c r="M103" s="45">
        <v>44732</v>
      </c>
    </row>
    <row r="104" spans="1:13" s="3" customFormat="1" ht="12" x14ac:dyDescent="0.2">
      <c r="A104" s="3">
        <v>23</v>
      </c>
      <c r="B104" s="43">
        <v>2020</v>
      </c>
      <c r="C104" s="44" t="s">
        <v>274</v>
      </c>
      <c r="D104" s="44" t="s">
        <v>25</v>
      </c>
      <c r="E104" s="44" t="s">
        <v>22</v>
      </c>
      <c r="F104" s="44" t="s">
        <v>275</v>
      </c>
      <c r="G104" s="43">
        <v>2021</v>
      </c>
      <c r="H104" s="44" t="s">
        <v>389</v>
      </c>
      <c r="I104" s="44" t="s">
        <v>390</v>
      </c>
      <c r="J104" s="43">
        <v>7</v>
      </c>
      <c r="K104" s="43">
        <v>24</v>
      </c>
      <c r="L104" s="43">
        <v>0</v>
      </c>
      <c r="M104" s="45">
        <v>44732</v>
      </c>
    </row>
    <row r="105" spans="1:13" s="3" customFormat="1" ht="12" x14ac:dyDescent="0.2">
      <c r="A105" s="3">
        <v>24</v>
      </c>
      <c r="B105" s="43">
        <v>2020</v>
      </c>
      <c r="C105" s="44" t="s">
        <v>279</v>
      </c>
      <c r="D105" s="44" t="s">
        <v>37</v>
      </c>
      <c r="E105" s="44" t="s">
        <v>22</v>
      </c>
      <c r="F105" s="44" t="s">
        <v>280</v>
      </c>
      <c r="G105" s="43">
        <v>2021</v>
      </c>
      <c r="H105" s="44" t="s">
        <v>389</v>
      </c>
      <c r="I105" s="44" t="s">
        <v>390</v>
      </c>
      <c r="J105" s="43">
        <v>7</v>
      </c>
      <c r="K105" s="43">
        <v>27</v>
      </c>
      <c r="L105" s="43">
        <v>0</v>
      </c>
      <c r="M105" s="45">
        <v>44732</v>
      </c>
    </row>
    <row r="106" spans="1:13" s="3" customFormat="1" ht="12" x14ac:dyDescent="0.2">
      <c r="A106" s="3">
        <v>25</v>
      </c>
      <c r="B106" s="43">
        <v>2020</v>
      </c>
      <c r="C106" s="44" t="s">
        <v>286</v>
      </c>
      <c r="D106" s="44" t="s">
        <v>25</v>
      </c>
      <c r="E106" s="44" t="s">
        <v>22</v>
      </c>
      <c r="F106" s="44" t="s">
        <v>287</v>
      </c>
      <c r="G106" s="43">
        <v>2021</v>
      </c>
      <c r="H106" s="44" t="s">
        <v>389</v>
      </c>
      <c r="I106" s="44" t="s">
        <v>390</v>
      </c>
      <c r="J106" s="43">
        <v>7</v>
      </c>
      <c r="K106" s="43">
        <v>29</v>
      </c>
      <c r="L106" s="43">
        <v>0</v>
      </c>
      <c r="M106" s="45">
        <v>44732</v>
      </c>
    </row>
    <row r="107" spans="1:13" s="3" customFormat="1" ht="12" x14ac:dyDescent="0.2">
      <c r="A107" s="3">
        <v>26</v>
      </c>
      <c r="B107" s="43">
        <v>2020</v>
      </c>
      <c r="C107" s="44" t="s">
        <v>312</v>
      </c>
      <c r="D107" s="44" t="s">
        <v>313</v>
      </c>
      <c r="E107" s="44" t="s">
        <v>22</v>
      </c>
      <c r="F107" s="44" t="s">
        <v>314</v>
      </c>
      <c r="G107" s="43">
        <v>2021</v>
      </c>
      <c r="H107" s="44" t="s">
        <v>389</v>
      </c>
      <c r="I107" s="44" t="s">
        <v>390</v>
      </c>
      <c r="J107" s="43">
        <v>7</v>
      </c>
      <c r="K107" s="43">
        <v>27</v>
      </c>
      <c r="L107" s="43">
        <v>0</v>
      </c>
      <c r="M107" s="45">
        <v>44732</v>
      </c>
    </row>
    <row r="108" spans="1:13" s="3" customFormat="1" ht="12" x14ac:dyDescent="0.2">
      <c r="A108" s="3">
        <v>27</v>
      </c>
      <c r="B108" s="43">
        <v>2020</v>
      </c>
      <c r="C108" s="44" t="s">
        <v>320</v>
      </c>
      <c r="D108" s="44" t="s">
        <v>106</v>
      </c>
      <c r="E108" s="44" t="s">
        <v>16</v>
      </c>
      <c r="F108" s="44" t="s">
        <v>321</v>
      </c>
      <c r="G108" s="43">
        <v>2021</v>
      </c>
      <c r="H108" s="44" t="s">
        <v>389</v>
      </c>
      <c r="I108" s="44" t="s">
        <v>390</v>
      </c>
      <c r="J108" s="43">
        <v>7</v>
      </c>
      <c r="K108" s="43">
        <v>24</v>
      </c>
      <c r="L108" s="43">
        <v>0</v>
      </c>
      <c r="M108" s="45">
        <v>44732</v>
      </c>
    </row>
    <row r="109" spans="1:13" s="3" customFormat="1" ht="12" x14ac:dyDescent="0.2">
      <c r="A109" s="3">
        <v>28</v>
      </c>
      <c r="B109" s="43">
        <v>2020</v>
      </c>
      <c r="C109" s="44" t="s">
        <v>327</v>
      </c>
      <c r="D109" s="44" t="s">
        <v>82</v>
      </c>
      <c r="E109" s="44" t="s">
        <v>16</v>
      </c>
      <c r="F109" s="44" t="s">
        <v>328</v>
      </c>
      <c r="G109" s="43">
        <v>2021</v>
      </c>
      <c r="H109" s="44" t="s">
        <v>389</v>
      </c>
      <c r="I109" s="44" t="s">
        <v>390</v>
      </c>
      <c r="J109" s="43">
        <v>7</v>
      </c>
      <c r="K109" s="43">
        <v>25</v>
      </c>
      <c r="L109" s="43">
        <v>0</v>
      </c>
      <c r="M109" s="45">
        <v>44732</v>
      </c>
    </row>
    <row r="110" spans="1:13" s="3" customFormat="1" ht="12" x14ac:dyDescent="0.2">
      <c r="A110" s="3">
        <v>29</v>
      </c>
      <c r="B110" s="43">
        <v>2020</v>
      </c>
      <c r="C110" s="44" t="s">
        <v>333</v>
      </c>
      <c r="D110" s="44" t="s">
        <v>272</v>
      </c>
      <c r="E110" s="44" t="s">
        <v>22</v>
      </c>
      <c r="F110" s="44" t="s">
        <v>334</v>
      </c>
      <c r="G110" s="43">
        <v>2021</v>
      </c>
      <c r="H110" s="44" t="s">
        <v>389</v>
      </c>
      <c r="I110" s="44" t="s">
        <v>390</v>
      </c>
      <c r="J110" s="43">
        <v>7</v>
      </c>
      <c r="K110" s="43">
        <v>27</v>
      </c>
      <c r="L110" s="43">
        <v>0</v>
      </c>
      <c r="M110" s="45">
        <v>44732</v>
      </c>
    </row>
    <row r="111" spans="1:13" s="3" customFormat="1" ht="12" x14ac:dyDescent="0.2">
      <c r="A111" s="3">
        <v>30</v>
      </c>
      <c r="B111" s="43">
        <v>2020</v>
      </c>
      <c r="C111" s="44" t="s">
        <v>342</v>
      </c>
      <c r="D111" s="44" t="s">
        <v>343</v>
      </c>
      <c r="E111" s="44" t="s">
        <v>22</v>
      </c>
      <c r="F111" s="44" t="s">
        <v>344</v>
      </c>
      <c r="G111" s="43">
        <v>2021</v>
      </c>
      <c r="H111" s="44" t="s">
        <v>389</v>
      </c>
      <c r="I111" s="44" t="s">
        <v>390</v>
      </c>
      <c r="J111" s="43">
        <v>7</v>
      </c>
      <c r="K111" s="43">
        <v>28</v>
      </c>
      <c r="L111" s="43">
        <v>0</v>
      </c>
      <c r="M111" s="45">
        <v>44732</v>
      </c>
    </row>
    <row r="112" spans="1:13" s="3" customFormat="1" ht="12" x14ac:dyDescent="0.2">
      <c r="A112" s="3">
        <v>31</v>
      </c>
      <c r="B112" s="43">
        <v>2019</v>
      </c>
      <c r="C112" s="44" t="s">
        <v>57</v>
      </c>
      <c r="D112" s="44" t="s">
        <v>361</v>
      </c>
      <c r="E112" s="44" t="s">
        <v>16</v>
      </c>
      <c r="F112" s="44" t="s">
        <v>362</v>
      </c>
      <c r="G112" s="43">
        <v>2020</v>
      </c>
      <c r="H112" s="44" t="s">
        <v>389</v>
      </c>
      <c r="I112" s="44" t="s">
        <v>390</v>
      </c>
      <c r="J112" s="43">
        <v>7</v>
      </c>
      <c r="K112" s="43">
        <v>24</v>
      </c>
      <c r="L112" s="43">
        <v>0</v>
      </c>
      <c r="M112" s="45">
        <v>44756</v>
      </c>
    </row>
    <row r="113" spans="1:13" s="3" customFormat="1" ht="12" x14ac:dyDescent="0.2">
      <c r="A113" s="3">
        <v>32</v>
      </c>
      <c r="B113" s="43">
        <v>2020</v>
      </c>
      <c r="C113" s="44" t="s">
        <v>268</v>
      </c>
      <c r="D113" s="44" t="s">
        <v>269</v>
      </c>
      <c r="E113" s="44" t="s">
        <v>16</v>
      </c>
      <c r="F113" s="44" t="s">
        <v>270</v>
      </c>
      <c r="G113" s="43">
        <v>2021</v>
      </c>
      <c r="H113" s="44" t="s">
        <v>389</v>
      </c>
      <c r="I113" s="44" t="s">
        <v>390</v>
      </c>
      <c r="J113" s="43">
        <v>7</v>
      </c>
      <c r="K113" s="43">
        <v>28</v>
      </c>
      <c r="L113" s="43">
        <v>0</v>
      </c>
      <c r="M113" s="45">
        <v>44756</v>
      </c>
    </row>
    <row r="114" spans="1:13" s="3" customFormat="1" ht="12" x14ac:dyDescent="0.2">
      <c r="A114" s="3">
        <v>33</v>
      </c>
      <c r="B114" s="43">
        <v>2020</v>
      </c>
      <c r="C114" s="44" t="s">
        <v>27</v>
      </c>
      <c r="D114" s="44" t="s">
        <v>277</v>
      </c>
      <c r="E114" s="44" t="s">
        <v>22</v>
      </c>
      <c r="F114" s="44" t="s">
        <v>283</v>
      </c>
      <c r="G114" s="43">
        <v>2021</v>
      </c>
      <c r="H114" s="44" t="s">
        <v>389</v>
      </c>
      <c r="I114" s="44" t="s">
        <v>390</v>
      </c>
      <c r="J114" s="43">
        <v>7</v>
      </c>
      <c r="K114" s="43">
        <v>26</v>
      </c>
      <c r="L114" s="43">
        <v>0</v>
      </c>
      <c r="M114" s="45">
        <v>44756</v>
      </c>
    </row>
    <row r="115" spans="1:13" s="3" customFormat="1" ht="12" x14ac:dyDescent="0.2">
      <c r="A115" s="3">
        <v>34</v>
      </c>
      <c r="B115" s="43">
        <v>2020</v>
      </c>
      <c r="C115" s="44" t="s">
        <v>309</v>
      </c>
      <c r="D115" s="44" t="s">
        <v>310</v>
      </c>
      <c r="E115" s="44" t="s">
        <v>22</v>
      </c>
      <c r="F115" s="44" t="s">
        <v>311</v>
      </c>
      <c r="G115" s="43">
        <v>2021</v>
      </c>
      <c r="H115" s="44" t="s">
        <v>389</v>
      </c>
      <c r="I115" s="44" t="s">
        <v>390</v>
      </c>
      <c r="J115" s="43">
        <v>7</v>
      </c>
      <c r="K115" s="43">
        <v>26</v>
      </c>
      <c r="L115" s="43">
        <v>0</v>
      </c>
      <c r="M115" s="45">
        <v>44756</v>
      </c>
    </row>
    <row r="116" spans="1:13" s="3" customFormat="1" ht="12" x14ac:dyDescent="0.2">
      <c r="A116" s="3">
        <v>35</v>
      </c>
      <c r="B116" s="43">
        <v>2020</v>
      </c>
      <c r="C116" s="44" t="s">
        <v>315</v>
      </c>
      <c r="D116" s="44" t="s">
        <v>316</v>
      </c>
      <c r="E116" s="44" t="s">
        <v>22</v>
      </c>
      <c r="F116" s="44" t="s">
        <v>317</v>
      </c>
      <c r="G116" s="43">
        <v>2021</v>
      </c>
      <c r="H116" s="44" t="s">
        <v>389</v>
      </c>
      <c r="I116" s="44" t="s">
        <v>390</v>
      </c>
      <c r="J116" s="43">
        <v>7</v>
      </c>
      <c r="K116" s="43">
        <v>28</v>
      </c>
      <c r="L116" s="43">
        <v>0</v>
      </c>
      <c r="M116" s="45">
        <v>44756</v>
      </c>
    </row>
    <row r="117" spans="1:13" s="3" customFormat="1" ht="12" x14ac:dyDescent="0.2">
      <c r="A117" s="3">
        <v>36</v>
      </c>
      <c r="B117" s="43">
        <v>2020</v>
      </c>
      <c r="C117" s="44" t="s">
        <v>335</v>
      </c>
      <c r="D117" s="44" t="s">
        <v>25</v>
      </c>
      <c r="E117" s="44" t="s">
        <v>22</v>
      </c>
      <c r="F117" s="44" t="s">
        <v>336</v>
      </c>
      <c r="G117" s="43">
        <v>2021</v>
      </c>
      <c r="H117" s="44" t="s">
        <v>389</v>
      </c>
      <c r="I117" s="44" t="s">
        <v>390</v>
      </c>
      <c r="J117" s="43">
        <v>7</v>
      </c>
      <c r="K117" s="43">
        <v>28</v>
      </c>
      <c r="L117" s="43">
        <v>0</v>
      </c>
      <c r="M117" s="45">
        <v>44756</v>
      </c>
    </row>
    <row r="118" spans="1:13" s="3" customFormat="1" ht="12" x14ac:dyDescent="0.2">
      <c r="A118" s="3">
        <v>37</v>
      </c>
      <c r="B118" s="43">
        <v>2020</v>
      </c>
      <c r="C118" s="44" t="s">
        <v>141</v>
      </c>
      <c r="D118" s="44" t="s">
        <v>340</v>
      </c>
      <c r="E118" s="44" t="s">
        <v>22</v>
      </c>
      <c r="F118" s="44" t="s">
        <v>341</v>
      </c>
      <c r="G118" s="43">
        <v>2021</v>
      </c>
      <c r="H118" s="44" t="s">
        <v>389</v>
      </c>
      <c r="I118" s="44" t="s">
        <v>390</v>
      </c>
      <c r="J118" s="43">
        <v>7</v>
      </c>
      <c r="K118" s="43">
        <v>27</v>
      </c>
      <c r="L118" s="43">
        <v>0</v>
      </c>
      <c r="M118" s="45">
        <v>44756</v>
      </c>
    </row>
    <row r="119" spans="1:13" s="3" customFormat="1" ht="12" x14ac:dyDescent="0.2">
      <c r="A119" s="3">
        <v>38</v>
      </c>
      <c r="B119" s="43">
        <v>2020</v>
      </c>
      <c r="C119" s="44" t="s">
        <v>281</v>
      </c>
      <c r="D119" s="44" t="s">
        <v>25</v>
      </c>
      <c r="E119" s="44" t="s">
        <v>22</v>
      </c>
      <c r="F119" s="44" t="s">
        <v>282</v>
      </c>
      <c r="G119" s="43">
        <v>2021</v>
      </c>
      <c r="H119" s="44" t="s">
        <v>389</v>
      </c>
      <c r="I119" s="44" t="s">
        <v>390</v>
      </c>
      <c r="J119" s="43">
        <v>7</v>
      </c>
      <c r="K119" s="43">
        <v>26</v>
      </c>
      <c r="L119" s="43">
        <v>0</v>
      </c>
      <c r="M119" s="45">
        <v>44805</v>
      </c>
    </row>
    <row r="120" spans="1:13" s="3" customFormat="1" ht="12" x14ac:dyDescent="0.2">
      <c r="A120" s="3">
        <v>39</v>
      </c>
      <c r="B120" s="43">
        <v>2018</v>
      </c>
      <c r="C120" s="44" t="s">
        <v>141</v>
      </c>
      <c r="D120" s="44" t="s">
        <v>142</v>
      </c>
      <c r="E120" s="44" t="s">
        <v>22</v>
      </c>
      <c r="F120" s="44" t="s">
        <v>143</v>
      </c>
      <c r="G120" s="43">
        <v>2019</v>
      </c>
      <c r="H120" s="44" t="s">
        <v>389</v>
      </c>
      <c r="I120" s="44" t="s">
        <v>390</v>
      </c>
      <c r="J120" s="43">
        <v>7</v>
      </c>
      <c r="K120" s="43">
        <v>24</v>
      </c>
      <c r="L120" s="43">
        <v>0</v>
      </c>
      <c r="M120" s="45">
        <v>44819</v>
      </c>
    </row>
    <row r="121" spans="1:13" s="3" customFormat="1" ht="12" x14ac:dyDescent="0.2">
      <c r="A121" s="3">
        <v>40</v>
      </c>
      <c r="B121" s="43">
        <v>2020</v>
      </c>
      <c r="C121" s="44" t="s">
        <v>288</v>
      </c>
      <c r="D121" s="44" t="s">
        <v>289</v>
      </c>
      <c r="E121" s="44" t="s">
        <v>22</v>
      </c>
      <c r="F121" s="44" t="s">
        <v>290</v>
      </c>
      <c r="G121" s="43">
        <v>2021</v>
      </c>
      <c r="H121" s="44" t="s">
        <v>389</v>
      </c>
      <c r="I121" s="44" t="s">
        <v>390</v>
      </c>
      <c r="J121" s="43">
        <v>7</v>
      </c>
      <c r="K121" s="43">
        <v>27</v>
      </c>
      <c r="L121" s="43">
        <v>0</v>
      </c>
      <c r="M121" s="45">
        <v>44819</v>
      </c>
    </row>
    <row r="122" spans="1:13" s="3" customFormat="1" ht="12" x14ac:dyDescent="0.2">
      <c r="A122" s="3">
        <v>41</v>
      </c>
      <c r="B122" s="43">
        <v>2020</v>
      </c>
      <c r="C122" s="44" t="s">
        <v>322</v>
      </c>
      <c r="D122" s="44" t="s">
        <v>323</v>
      </c>
      <c r="E122" s="44" t="s">
        <v>16</v>
      </c>
      <c r="F122" s="44" t="s">
        <v>324</v>
      </c>
      <c r="G122" s="43">
        <v>2021</v>
      </c>
      <c r="H122" s="44" t="s">
        <v>389</v>
      </c>
      <c r="I122" s="44" t="s">
        <v>390</v>
      </c>
      <c r="J122" s="43">
        <v>7</v>
      </c>
      <c r="K122" s="43">
        <v>31</v>
      </c>
      <c r="L122" s="43">
        <v>1</v>
      </c>
      <c r="M122" s="45">
        <v>44819</v>
      </c>
    </row>
    <row r="123" spans="1:13" s="3" customFormat="1" ht="12" x14ac:dyDescent="0.2">
      <c r="A123" s="3">
        <v>42</v>
      </c>
      <c r="B123" s="43">
        <v>2020</v>
      </c>
      <c r="C123" s="44" t="s">
        <v>353</v>
      </c>
      <c r="D123" s="44" t="s">
        <v>301</v>
      </c>
      <c r="E123" s="44" t="s">
        <v>22</v>
      </c>
      <c r="F123" s="44" t="s">
        <v>354</v>
      </c>
      <c r="G123" s="43">
        <v>2021</v>
      </c>
      <c r="H123" s="44" t="s">
        <v>389</v>
      </c>
      <c r="I123" s="44" t="s">
        <v>390</v>
      </c>
      <c r="J123" s="43">
        <v>7</v>
      </c>
      <c r="K123" s="43">
        <v>25</v>
      </c>
      <c r="L123" s="43">
        <v>0</v>
      </c>
      <c r="M123" s="45">
        <v>44819</v>
      </c>
    </row>
    <row r="124" spans="1:13" s="3" customFormat="1" ht="12" x14ac:dyDescent="0.2">
      <c r="A124" s="3">
        <v>43</v>
      </c>
      <c r="B124" s="43">
        <v>2020</v>
      </c>
      <c r="C124" s="44" t="s">
        <v>303</v>
      </c>
      <c r="D124" s="44" t="s">
        <v>304</v>
      </c>
      <c r="E124" s="44" t="s">
        <v>22</v>
      </c>
      <c r="F124" s="44" t="s">
        <v>305</v>
      </c>
      <c r="G124" s="43">
        <v>2021</v>
      </c>
      <c r="H124" s="44" t="s">
        <v>389</v>
      </c>
      <c r="I124" s="44" t="s">
        <v>390</v>
      </c>
      <c r="J124" s="43">
        <v>7</v>
      </c>
      <c r="K124" s="43">
        <v>26</v>
      </c>
      <c r="L124" s="43">
        <v>0</v>
      </c>
      <c r="M124" s="45">
        <v>44902</v>
      </c>
    </row>
    <row r="125" spans="1:13" s="3" customFormat="1" ht="12" x14ac:dyDescent="0.2">
      <c r="A125" s="3">
        <v>44</v>
      </c>
      <c r="B125" s="43">
        <v>2020</v>
      </c>
      <c r="C125" s="44" t="s">
        <v>431</v>
      </c>
      <c r="D125" s="44" t="s">
        <v>432</v>
      </c>
      <c r="E125" s="44" t="s">
        <v>22</v>
      </c>
      <c r="F125" s="44" t="s">
        <v>433</v>
      </c>
      <c r="G125" s="43">
        <v>2021</v>
      </c>
      <c r="H125" s="44" t="s">
        <v>389</v>
      </c>
      <c r="I125" s="44" t="s">
        <v>390</v>
      </c>
      <c r="J125" s="43">
        <v>7</v>
      </c>
      <c r="K125" s="43">
        <v>21</v>
      </c>
      <c r="L125" s="43">
        <v>0</v>
      </c>
      <c r="M125" s="45">
        <v>44902</v>
      </c>
    </row>
    <row r="126" spans="1:13" s="3" customFormat="1" ht="12" x14ac:dyDescent="0.2">
      <c r="A126" s="3">
        <v>45</v>
      </c>
      <c r="B126" s="43">
        <v>2020</v>
      </c>
      <c r="C126" s="44" t="s">
        <v>337</v>
      </c>
      <c r="D126" s="44" t="s">
        <v>338</v>
      </c>
      <c r="E126" s="44" t="s">
        <v>22</v>
      </c>
      <c r="F126" s="44" t="s">
        <v>339</v>
      </c>
      <c r="G126" s="43">
        <v>2021</v>
      </c>
      <c r="H126" s="44" t="s">
        <v>389</v>
      </c>
      <c r="I126" s="44" t="s">
        <v>390</v>
      </c>
      <c r="J126" s="43">
        <v>7</v>
      </c>
      <c r="K126" s="43">
        <v>30</v>
      </c>
      <c r="L126" s="43">
        <v>0</v>
      </c>
      <c r="M126" s="45">
        <v>44902</v>
      </c>
    </row>
  </sheetData>
  <conditionalFormatting sqref="G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127:M1048576 M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ellIs" dxfId="11" priority="1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sqref="A1:XFD1048576"/>
    </sheetView>
  </sheetViews>
  <sheetFormatPr defaultRowHeight="15" x14ac:dyDescent="0.25"/>
  <cols>
    <col min="1" max="1" width="4.42578125" style="96" bestFit="1" customWidth="1"/>
    <col min="2" max="2" width="12.7109375" style="22" bestFit="1" customWidth="1"/>
    <col min="3" max="3" width="7.85546875" style="22" bestFit="1" customWidth="1"/>
    <col min="4" max="4" width="14.42578125" style="22" bestFit="1" customWidth="1"/>
    <col min="5" max="5" width="7.85546875" style="22" bestFit="1" customWidth="1"/>
    <col min="6" max="6" width="5.85546875" style="22" bestFit="1" customWidth="1"/>
    <col min="7" max="7" width="21.7109375" style="23" bestFit="1" customWidth="1"/>
    <col min="8" max="8" width="20.85546875" style="23" bestFit="1" customWidth="1"/>
    <col min="9" max="9" width="9.140625" style="22"/>
    <col min="10" max="10" width="10.7109375" style="22" bestFit="1" customWidth="1"/>
    <col min="11" max="12" width="9.140625" style="23"/>
    <col min="13" max="13" width="15.140625" style="23" bestFit="1" customWidth="1"/>
    <col min="14" max="14" width="9.140625" style="23"/>
    <col min="15" max="15" width="10" style="23" bestFit="1" customWidth="1"/>
    <col min="16" max="16384" width="9.140625" style="23"/>
  </cols>
  <sheetData>
    <row r="1" spans="1:16" ht="26.25" x14ac:dyDescent="0.25">
      <c r="B1" s="134" t="s">
        <v>578</v>
      </c>
      <c r="C1" s="134"/>
      <c r="D1" s="134"/>
      <c r="E1" s="134"/>
      <c r="F1" s="134"/>
      <c r="G1" s="134"/>
      <c r="H1" s="134"/>
      <c r="I1" s="134"/>
      <c r="J1" s="134"/>
    </row>
    <row r="2" spans="1:16" x14ac:dyDescent="0.25">
      <c r="A2" s="97"/>
      <c r="B2" s="98" t="s">
        <v>579</v>
      </c>
      <c r="C2" s="98" t="s">
        <v>580</v>
      </c>
      <c r="D2" s="98" t="s">
        <v>581</v>
      </c>
      <c r="E2" s="98" t="s">
        <v>0</v>
      </c>
      <c r="F2" s="98" t="s">
        <v>1</v>
      </c>
      <c r="G2" s="27" t="s">
        <v>2</v>
      </c>
      <c r="H2" s="27" t="s">
        <v>3</v>
      </c>
      <c r="I2" s="98" t="s">
        <v>4</v>
      </c>
      <c r="J2" s="98" t="s">
        <v>5</v>
      </c>
    </row>
    <row r="3" spans="1:16" x14ac:dyDescent="0.25">
      <c r="A3" s="97">
        <v>1</v>
      </c>
      <c r="B3" s="99">
        <v>1</v>
      </c>
      <c r="C3" s="99">
        <v>0</v>
      </c>
      <c r="D3" s="100" t="s">
        <v>562</v>
      </c>
      <c r="E3" s="99">
        <v>2020</v>
      </c>
      <c r="F3" s="99">
        <v>2020</v>
      </c>
      <c r="G3" s="55" t="s">
        <v>268</v>
      </c>
      <c r="H3" s="55" t="s">
        <v>269</v>
      </c>
      <c r="I3" s="100" t="s">
        <v>16</v>
      </c>
      <c r="J3" s="100" t="s">
        <v>270</v>
      </c>
    </row>
    <row r="4" spans="1:16" x14ac:dyDescent="0.25">
      <c r="A4" s="97">
        <v>2</v>
      </c>
      <c r="B4" s="99">
        <v>1</v>
      </c>
      <c r="C4" s="99">
        <v>0</v>
      </c>
      <c r="D4" s="100" t="s">
        <v>562</v>
      </c>
      <c r="E4" s="99">
        <v>2020</v>
      </c>
      <c r="F4" s="99">
        <v>2020</v>
      </c>
      <c r="G4" s="55" t="s">
        <v>271</v>
      </c>
      <c r="H4" s="55" t="s">
        <v>272</v>
      </c>
      <c r="I4" s="100" t="s">
        <v>22</v>
      </c>
      <c r="J4" s="100" t="s">
        <v>273</v>
      </c>
    </row>
    <row r="5" spans="1:16" x14ac:dyDescent="0.25">
      <c r="A5" s="97">
        <v>3</v>
      </c>
      <c r="B5" s="99">
        <v>1</v>
      </c>
      <c r="C5" s="99">
        <v>0</v>
      </c>
      <c r="D5" s="100" t="s">
        <v>562</v>
      </c>
      <c r="E5" s="99">
        <v>2020</v>
      </c>
      <c r="F5" s="99">
        <v>2020</v>
      </c>
      <c r="G5" s="55" t="s">
        <v>274</v>
      </c>
      <c r="H5" s="55" t="s">
        <v>25</v>
      </c>
      <c r="I5" s="100" t="s">
        <v>22</v>
      </c>
      <c r="J5" s="100" t="s">
        <v>275</v>
      </c>
      <c r="M5" s="135" t="s">
        <v>582</v>
      </c>
      <c r="N5" s="136"/>
      <c r="O5" s="136"/>
      <c r="P5" s="137"/>
    </row>
    <row r="6" spans="1:16" x14ac:dyDescent="0.25">
      <c r="A6" s="97">
        <v>4</v>
      </c>
      <c r="B6" s="99">
        <v>1</v>
      </c>
      <c r="C6" s="99">
        <v>0</v>
      </c>
      <c r="D6" s="100" t="s">
        <v>562</v>
      </c>
      <c r="E6" s="99">
        <v>2020</v>
      </c>
      <c r="F6" s="99">
        <v>2018</v>
      </c>
      <c r="G6" s="55" t="s">
        <v>276</v>
      </c>
      <c r="H6" s="55" t="s">
        <v>277</v>
      </c>
      <c r="I6" s="100" t="s">
        <v>22</v>
      </c>
      <c r="J6" s="100" t="s">
        <v>278</v>
      </c>
      <c r="M6" s="74" t="s">
        <v>564</v>
      </c>
      <c r="N6" s="139">
        <f>COUNT(B3:B45)</f>
        <v>43</v>
      </c>
      <c r="O6" s="139"/>
      <c r="P6" s="139"/>
    </row>
    <row r="7" spans="1:16" x14ac:dyDescent="0.25">
      <c r="A7" s="97">
        <v>5</v>
      </c>
      <c r="B7" s="99">
        <v>1</v>
      </c>
      <c r="C7" s="99">
        <v>0</v>
      </c>
      <c r="D7" s="100" t="s">
        <v>562</v>
      </c>
      <c r="E7" s="99">
        <v>2020</v>
      </c>
      <c r="F7" s="99">
        <v>2020</v>
      </c>
      <c r="G7" s="55" t="s">
        <v>279</v>
      </c>
      <c r="H7" s="55" t="s">
        <v>37</v>
      </c>
      <c r="I7" s="100" t="s">
        <v>22</v>
      </c>
      <c r="J7" s="100" t="s">
        <v>280</v>
      </c>
      <c r="M7" s="74" t="s">
        <v>565</v>
      </c>
      <c r="N7" s="139">
        <f>COUNT(B46:B78)</f>
        <v>33</v>
      </c>
      <c r="O7" s="139"/>
      <c r="P7" s="139"/>
    </row>
    <row r="8" spans="1:16" x14ac:dyDescent="0.25">
      <c r="A8" s="97">
        <v>6</v>
      </c>
      <c r="B8" s="99">
        <v>1</v>
      </c>
      <c r="C8" s="99">
        <v>0</v>
      </c>
      <c r="D8" s="100" t="s">
        <v>562</v>
      </c>
      <c r="E8" s="99">
        <v>2020</v>
      </c>
      <c r="F8" s="99">
        <v>2019</v>
      </c>
      <c r="G8" s="55" t="s">
        <v>281</v>
      </c>
      <c r="H8" s="55" t="s">
        <v>25</v>
      </c>
      <c r="I8" s="100" t="s">
        <v>22</v>
      </c>
      <c r="J8" s="100" t="s">
        <v>282</v>
      </c>
      <c r="M8" s="74" t="s">
        <v>566</v>
      </c>
      <c r="N8" s="139">
        <f>COUNT(B79:B113)</f>
        <v>35</v>
      </c>
      <c r="O8" s="139"/>
      <c r="P8" s="139"/>
    </row>
    <row r="9" spans="1:16" x14ac:dyDescent="0.25">
      <c r="A9" s="97">
        <v>7</v>
      </c>
      <c r="B9" s="99">
        <v>1</v>
      </c>
      <c r="C9" s="99">
        <v>0</v>
      </c>
      <c r="D9" s="100" t="s">
        <v>562</v>
      </c>
      <c r="E9" s="99">
        <v>2020</v>
      </c>
      <c r="F9" s="99">
        <v>2020</v>
      </c>
      <c r="G9" s="55" t="s">
        <v>27</v>
      </c>
      <c r="H9" s="55" t="s">
        <v>277</v>
      </c>
      <c r="I9" s="100" t="s">
        <v>22</v>
      </c>
      <c r="J9" s="100" t="s">
        <v>283</v>
      </c>
      <c r="M9" s="74" t="s">
        <v>567</v>
      </c>
      <c r="N9" s="139">
        <f>COUNT(B114:B124)</f>
        <v>11</v>
      </c>
      <c r="O9" s="139"/>
      <c r="P9" s="139"/>
    </row>
    <row r="10" spans="1:16" x14ac:dyDescent="0.25">
      <c r="A10" s="97">
        <v>8</v>
      </c>
      <c r="B10" s="99">
        <v>1</v>
      </c>
      <c r="C10" s="99">
        <v>0</v>
      </c>
      <c r="D10" s="100" t="s">
        <v>562</v>
      </c>
      <c r="E10" s="99">
        <v>2020</v>
      </c>
      <c r="F10" s="99">
        <v>2020</v>
      </c>
      <c r="G10" s="55" t="s">
        <v>549</v>
      </c>
      <c r="H10" s="55" t="s">
        <v>192</v>
      </c>
      <c r="I10" s="100" t="s">
        <v>22</v>
      </c>
      <c r="J10" s="100" t="s">
        <v>550</v>
      </c>
      <c r="M10" s="74" t="s">
        <v>568</v>
      </c>
      <c r="N10" s="139">
        <f>SUM(N6:P9)</f>
        <v>122</v>
      </c>
      <c r="O10" s="139"/>
      <c r="P10" s="139"/>
    </row>
    <row r="11" spans="1:16" x14ac:dyDescent="0.25">
      <c r="A11" s="97">
        <v>9</v>
      </c>
      <c r="B11" s="99">
        <v>1</v>
      </c>
      <c r="C11" s="99">
        <v>0</v>
      </c>
      <c r="D11" s="100" t="s">
        <v>562</v>
      </c>
      <c r="E11" s="99">
        <v>2020</v>
      </c>
      <c r="F11" s="99">
        <v>2020</v>
      </c>
      <c r="G11" s="55" t="s">
        <v>284</v>
      </c>
      <c r="H11" s="55" t="s">
        <v>151</v>
      </c>
      <c r="I11" s="100" t="s">
        <v>16</v>
      </c>
      <c r="J11" s="100" t="s">
        <v>285</v>
      </c>
      <c r="M11" s="28"/>
      <c r="N11" s="28"/>
      <c r="O11" s="28"/>
      <c r="P11" s="28"/>
    </row>
    <row r="12" spans="1:16" x14ac:dyDescent="0.25">
      <c r="A12" s="97">
        <v>10</v>
      </c>
      <c r="B12" s="99">
        <v>1</v>
      </c>
      <c r="C12" s="99">
        <v>0</v>
      </c>
      <c r="D12" s="100" t="s">
        <v>562</v>
      </c>
      <c r="E12" s="99">
        <v>2020</v>
      </c>
      <c r="F12" s="99">
        <v>2020</v>
      </c>
      <c r="G12" s="55" t="s">
        <v>286</v>
      </c>
      <c r="H12" s="55" t="s">
        <v>25</v>
      </c>
      <c r="I12" s="100" t="s">
        <v>22</v>
      </c>
      <c r="J12" s="100" t="s">
        <v>287</v>
      </c>
      <c r="M12" s="28"/>
      <c r="N12" s="28"/>
      <c r="O12" s="28"/>
      <c r="P12" s="28"/>
    </row>
    <row r="13" spans="1:16" x14ac:dyDescent="0.25">
      <c r="A13" s="97">
        <v>11</v>
      </c>
      <c r="B13" s="99">
        <v>1</v>
      </c>
      <c r="C13" s="99">
        <v>0</v>
      </c>
      <c r="D13" s="100" t="s">
        <v>562</v>
      </c>
      <c r="E13" s="99">
        <v>2020</v>
      </c>
      <c r="F13" s="99">
        <v>2020</v>
      </c>
      <c r="G13" s="55" t="s">
        <v>288</v>
      </c>
      <c r="H13" s="55" t="s">
        <v>289</v>
      </c>
      <c r="I13" s="100" t="s">
        <v>22</v>
      </c>
      <c r="J13" s="100" t="s">
        <v>290</v>
      </c>
      <c r="M13" s="138" t="s">
        <v>583</v>
      </c>
      <c r="N13" s="138"/>
      <c r="O13" s="138"/>
      <c r="P13" s="138"/>
    </row>
    <row r="14" spans="1:16" x14ac:dyDescent="0.25">
      <c r="A14" s="97">
        <v>12</v>
      </c>
      <c r="B14" s="99">
        <v>1</v>
      </c>
      <c r="C14" s="99">
        <v>0</v>
      </c>
      <c r="D14" s="100" t="s">
        <v>562</v>
      </c>
      <c r="E14" s="99">
        <v>2020</v>
      </c>
      <c r="F14" s="99">
        <v>2020</v>
      </c>
      <c r="G14" s="55" t="s">
        <v>291</v>
      </c>
      <c r="H14" s="55" t="s">
        <v>292</v>
      </c>
      <c r="I14" s="100" t="s">
        <v>22</v>
      </c>
      <c r="J14" s="100" t="s">
        <v>293</v>
      </c>
      <c r="M14" s="76">
        <v>2</v>
      </c>
      <c r="N14" s="77" t="s">
        <v>567</v>
      </c>
      <c r="O14" s="28"/>
      <c r="P14" s="78"/>
    </row>
    <row r="15" spans="1:16" x14ac:dyDescent="0.25">
      <c r="A15" s="97">
        <v>13</v>
      </c>
      <c r="B15" s="99">
        <v>1</v>
      </c>
      <c r="C15" s="99">
        <v>0</v>
      </c>
      <c r="D15" s="100" t="s">
        <v>562</v>
      </c>
      <c r="E15" s="99">
        <v>2020</v>
      </c>
      <c r="F15" s="99">
        <v>2020</v>
      </c>
      <c r="G15" s="55" t="s">
        <v>294</v>
      </c>
      <c r="H15" s="55" t="s">
        <v>295</v>
      </c>
      <c r="I15" s="100" t="s">
        <v>22</v>
      </c>
      <c r="J15" s="100" t="s">
        <v>296</v>
      </c>
      <c r="M15" s="79">
        <v>2</v>
      </c>
      <c r="N15" s="80" t="s">
        <v>567</v>
      </c>
      <c r="O15" s="28"/>
      <c r="P15" s="78"/>
    </row>
    <row r="16" spans="1:16" x14ac:dyDescent="0.25">
      <c r="A16" s="97">
        <v>14</v>
      </c>
      <c r="B16" s="99">
        <v>1</v>
      </c>
      <c r="C16" s="99">
        <v>0</v>
      </c>
      <c r="D16" s="100" t="s">
        <v>562</v>
      </c>
      <c r="E16" s="99">
        <v>2020</v>
      </c>
      <c r="F16" s="99">
        <v>2019</v>
      </c>
      <c r="G16" s="55" t="s">
        <v>297</v>
      </c>
      <c r="H16" s="55" t="s">
        <v>298</v>
      </c>
      <c r="I16" s="100" t="s">
        <v>22</v>
      </c>
      <c r="J16" s="100" t="s">
        <v>299</v>
      </c>
      <c r="M16" s="79">
        <v>2</v>
      </c>
      <c r="N16" s="80" t="s">
        <v>567</v>
      </c>
      <c r="O16" s="74" t="s">
        <v>569</v>
      </c>
      <c r="P16" s="74">
        <v>0</v>
      </c>
    </row>
    <row r="17" spans="1:16" x14ac:dyDescent="0.25">
      <c r="A17" s="97">
        <v>15</v>
      </c>
      <c r="B17" s="99">
        <v>1</v>
      </c>
      <c r="C17" s="99">
        <v>0</v>
      </c>
      <c r="D17" s="100" t="s">
        <v>562</v>
      </c>
      <c r="E17" s="99">
        <v>2020</v>
      </c>
      <c r="F17" s="99">
        <v>2020</v>
      </c>
      <c r="G17" s="55" t="s">
        <v>300</v>
      </c>
      <c r="H17" s="55" t="s">
        <v>301</v>
      </c>
      <c r="I17" s="100" t="s">
        <v>22</v>
      </c>
      <c r="J17" s="100" t="s">
        <v>302</v>
      </c>
      <c r="M17" s="79">
        <v>3</v>
      </c>
      <c r="N17" s="80" t="s">
        <v>567</v>
      </c>
      <c r="O17" s="74" t="s">
        <v>570</v>
      </c>
      <c r="P17" s="74">
        <v>3</v>
      </c>
    </row>
    <row r="18" spans="1:16" x14ac:dyDescent="0.25">
      <c r="A18" s="97">
        <v>16</v>
      </c>
      <c r="B18" s="99">
        <v>1</v>
      </c>
      <c r="C18" s="99">
        <v>0</v>
      </c>
      <c r="D18" s="100" t="s">
        <v>562</v>
      </c>
      <c r="E18" s="99">
        <v>2020</v>
      </c>
      <c r="F18" s="99">
        <v>2020</v>
      </c>
      <c r="G18" s="55" t="s">
        <v>303</v>
      </c>
      <c r="H18" s="55" t="s">
        <v>304</v>
      </c>
      <c r="I18" s="100" t="s">
        <v>22</v>
      </c>
      <c r="J18" s="100" t="s">
        <v>305</v>
      </c>
      <c r="M18" s="79">
        <v>4</v>
      </c>
      <c r="N18" s="80" t="s">
        <v>567</v>
      </c>
      <c r="O18" s="74" t="s">
        <v>571</v>
      </c>
      <c r="P18" s="74">
        <v>1</v>
      </c>
    </row>
    <row r="19" spans="1:16" x14ac:dyDescent="0.25">
      <c r="A19" s="97">
        <v>17</v>
      </c>
      <c r="B19" s="99">
        <v>1</v>
      </c>
      <c r="C19" s="99">
        <v>0</v>
      </c>
      <c r="D19" s="100" t="s">
        <v>562</v>
      </c>
      <c r="E19" s="99">
        <v>2020</v>
      </c>
      <c r="F19" s="99">
        <v>2020</v>
      </c>
      <c r="G19" s="55" t="s">
        <v>429</v>
      </c>
      <c r="H19" s="55" t="s">
        <v>277</v>
      </c>
      <c r="I19" s="100" t="s">
        <v>22</v>
      </c>
      <c r="J19" s="100" t="s">
        <v>430</v>
      </c>
      <c r="M19" s="79">
        <v>5</v>
      </c>
      <c r="N19" s="80" t="s">
        <v>567</v>
      </c>
      <c r="O19" s="74" t="s">
        <v>572</v>
      </c>
      <c r="P19" s="74">
        <v>1</v>
      </c>
    </row>
    <row r="20" spans="1:16" x14ac:dyDescent="0.25">
      <c r="A20" s="97">
        <v>18</v>
      </c>
      <c r="B20" s="99">
        <v>1</v>
      </c>
      <c r="C20" s="99">
        <v>0</v>
      </c>
      <c r="D20" s="100" t="s">
        <v>562</v>
      </c>
      <c r="E20" s="99">
        <v>2020</v>
      </c>
      <c r="F20" s="99">
        <v>2020</v>
      </c>
      <c r="G20" s="55" t="s">
        <v>306</v>
      </c>
      <c r="H20" s="55" t="s">
        <v>307</v>
      </c>
      <c r="I20" s="100" t="s">
        <v>22</v>
      </c>
      <c r="J20" s="100" t="s">
        <v>308</v>
      </c>
      <c r="M20" s="79">
        <v>5</v>
      </c>
      <c r="N20" s="80" t="s">
        <v>567</v>
      </c>
      <c r="O20" s="74" t="s">
        <v>573</v>
      </c>
      <c r="P20" s="74">
        <v>2</v>
      </c>
    </row>
    <row r="21" spans="1:16" x14ac:dyDescent="0.25">
      <c r="A21" s="97">
        <v>19</v>
      </c>
      <c r="B21" s="99">
        <v>1</v>
      </c>
      <c r="C21" s="99">
        <v>0</v>
      </c>
      <c r="D21" s="100" t="s">
        <v>562</v>
      </c>
      <c r="E21" s="99">
        <v>2020</v>
      </c>
      <c r="F21" s="99">
        <v>2019</v>
      </c>
      <c r="G21" s="55" t="s">
        <v>309</v>
      </c>
      <c r="H21" s="55" t="s">
        <v>310</v>
      </c>
      <c r="I21" s="100" t="s">
        <v>22</v>
      </c>
      <c r="J21" s="100" t="s">
        <v>311</v>
      </c>
      <c r="M21" s="79">
        <v>5</v>
      </c>
      <c r="N21" s="80" t="s">
        <v>567</v>
      </c>
      <c r="O21" s="74" t="s">
        <v>574</v>
      </c>
      <c r="P21" s="74">
        <v>1</v>
      </c>
    </row>
    <row r="22" spans="1:16" x14ac:dyDescent="0.25">
      <c r="A22" s="97">
        <v>20</v>
      </c>
      <c r="B22" s="99">
        <v>1</v>
      </c>
      <c r="C22" s="99">
        <v>0</v>
      </c>
      <c r="D22" s="100" t="s">
        <v>562</v>
      </c>
      <c r="E22" s="99">
        <v>2020</v>
      </c>
      <c r="F22" s="99">
        <v>2019</v>
      </c>
      <c r="G22" s="55" t="s">
        <v>312</v>
      </c>
      <c r="H22" s="55" t="s">
        <v>313</v>
      </c>
      <c r="I22" s="100" t="s">
        <v>22</v>
      </c>
      <c r="J22" s="100" t="s">
        <v>314</v>
      </c>
      <c r="M22" s="79">
        <v>5</v>
      </c>
      <c r="N22" s="80" t="s">
        <v>567</v>
      </c>
      <c r="O22" s="74" t="s">
        <v>584</v>
      </c>
      <c r="P22" s="74">
        <v>1</v>
      </c>
    </row>
    <row r="23" spans="1:16" x14ac:dyDescent="0.25">
      <c r="A23" s="97">
        <v>21</v>
      </c>
      <c r="B23" s="99">
        <v>1</v>
      </c>
      <c r="C23" s="99">
        <v>0</v>
      </c>
      <c r="D23" s="100" t="s">
        <v>562</v>
      </c>
      <c r="E23" s="99">
        <v>2020</v>
      </c>
      <c r="F23" s="99">
        <v>2020</v>
      </c>
      <c r="G23" s="55" t="s">
        <v>315</v>
      </c>
      <c r="H23" s="55" t="s">
        <v>316</v>
      </c>
      <c r="I23" s="100" t="s">
        <v>22</v>
      </c>
      <c r="J23" s="100" t="s">
        <v>317</v>
      </c>
      <c r="M23" s="79">
        <v>6</v>
      </c>
      <c r="N23" s="80" t="s">
        <v>567</v>
      </c>
      <c r="O23" s="28"/>
      <c r="P23" s="78"/>
    </row>
    <row r="24" spans="1:16" x14ac:dyDescent="0.25">
      <c r="A24" s="97">
        <v>22</v>
      </c>
      <c r="B24" s="99">
        <v>1</v>
      </c>
      <c r="C24" s="99">
        <v>0</v>
      </c>
      <c r="D24" s="100" t="s">
        <v>562</v>
      </c>
      <c r="E24" s="99">
        <v>2020</v>
      </c>
      <c r="F24" s="99">
        <v>2020</v>
      </c>
      <c r="G24" s="55" t="s">
        <v>318</v>
      </c>
      <c r="H24" s="55" t="s">
        <v>295</v>
      </c>
      <c r="I24" s="100" t="s">
        <v>22</v>
      </c>
      <c r="J24" s="100" t="s">
        <v>319</v>
      </c>
      <c r="M24" s="79">
        <v>7</v>
      </c>
      <c r="N24" s="80" t="s">
        <v>567</v>
      </c>
      <c r="O24" s="28"/>
      <c r="P24" s="78"/>
    </row>
    <row r="25" spans="1:16" x14ac:dyDescent="0.25">
      <c r="A25" s="97">
        <v>23</v>
      </c>
      <c r="B25" s="99">
        <v>1</v>
      </c>
      <c r="C25" s="99">
        <v>0</v>
      </c>
      <c r="D25" s="100" t="s">
        <v>562</v>
      </c>
      <c r="E25" s="99">
        <v>2020</v>
      </c>
      <c r="F25" s="99">
        <v>2020</v>
      </c>
      <c r="G25" s="55" t="s">
        <v>320</v>
      </c>
      <c r="H25" s="55" t="s">
        <v>106</v>
      </c>
      <c r="I25" s="100" t="s">
        <v>16</v>
      </c>
      <c r="J25" s="100" t="s">
        <v>321</v>
      </c>
      <c r="M25" s="79"/>
      <c r="N25" s="80"/>
      <c r="O25" s="28"/>
      <c r="P25" s="78"/>
    </row>
    <row r="26" spans="1:16" x14ac:dyDescent="0.25">
      <c r="A26" s="97">
        <v>24</v>
      </c>
      <c r="B26" s="99">
        <v>1</v>
      </c>
      <c r="C26" s="99">
        <v>0</v>
      </c>
      <c r="D26" s="100" t="s">
        <v>562</v>
      </c>
      <c r="E26" s="99">
        <v>2020</v>
      </c>
      <c r="F26" s="99">
        <v>2020</v>
      </c>
      <c r="G26" s="55" t="s">
        <v>431</v>
      </c>
      <c r="H26" s="55" t="s">
        <v>432</v>
      </c>
      <c r="I26" s="100" t="s">
        <v>22</v>
      </c>
      <c r="J26" s="100" t="s">
        <v>433</v>
      </c>
      <c r="M26" s="79"/>
      <c r="N26" s="80"/>
      <c r="O26" s="28"/>
      <c r="P26" s="78"/>
    </row>
    <row r="27" spans="1:16" x14ac:dyDescent="0.25">
      <c r="A27" s="97">
        <v>25</v>
      </c>
      <c r="B27" s="99">
        <v>1</v>
      </c>
      <c r="C27" s="99">
        <v>0</v>
      </c>
      <c r="D27" s="100" t="s">
        <v>562</v>
      </c>
      <c r="E27" s="99">
        <v>2020</v>
      </c>
      <c r="F27" s="99">
        <v>2020</v>
      </c>
      <c r="G27" s="55" t="s">
        <v>322</v>
      </c>
      <c r="H27" s="55" t="s">
        <v>323</v>
      </c>
      <c r="I27" s="100" t="s">
        <v>16</v>
      </c>
      <c r="J27" s="100" t="s">
        <v>324</v>
      </c>
      <c r="M27" s="79"/>
      <c r="N27" s="80"/>
      <c r="O27" s="28"/>
      <c r="P27" s="78"/>
    </row>
    <row r="28" spans="1:16" x14ac:dyDescent="0.25">
      <c r="A28" s="97">
        <v>26</v>
      </c>
      <c r="B28" s="99">
        <v>1</v>
      </c>
      <c r="C28" s="99">
        <v>0</v>
      </c>
      <c r="D28" s="100" t="s">
        <v>562</v>
      </c>
      <c r="E28" s="99">
        <v>2020</v>
      </c>
      <c r="F28" s="99">
        <v>2020</v>
      </c>
      <c r="G28" s="55" t="s">
        <v>325</v>
      </c>
      <c r="H28" s="55" t="s">
        <v>272</v>
      </c>
      <c r="I28" s="100" t="s">
        <v>22</v>
      </c>
      <c r="J28" s="100" t="s">
        <v>326</v>
      </c>
      <c r="M28" s="79"/>
      <c r="N28" s="80"/>
      <c r="O28" s="28"/>
      <c r="P28" s="78"/>
    </row>
    <row r="29" spans="1:16" x14ac:dyDescent="0.25">
      <c r="A29" s="97">
        <v>27</v>
      </c>
      <c r="B29" s="99">
        <v>1</v>
      </c>
      <c r="C29" s="99">
        <v>0</v>
      </c>
      <c r="D29" s="100" t="s">
        <v>562</v>
      </c>
      <c r="E29" s="99">
        <v>2020</v>
      </c>
      <c r="F29" s="99">
        <v>2020</v>
      </c>
      <c r="G29" s="55" t="s">
        <v>327</v>
      </c>
      <c r="H29" s="55" t="s">
        <v>82</v>
      </c>
      <c r="I29" s="100" t="s">
        <v>16</v>
      </c>
      <c r="J29" s="100" t="s">
        <v>328</v>
      </c>
      <c r="M29" s="79"/>
      <c r="N29" s="80"/>
      <c r="O29" s="28"/>
      <c r="P29" s="78"/>
    </row>
    <row r="30" spans="1:16" x14ac:dyDescent="0.25">
      <c r="A30" s="97">
        <v>28</v>
      </c>
      <c r="B30" s="99">
        <v>1</v>
      </c>
      <c r="C30" s="99">
        <v>0</v>
      </c>
      <c r="D30" s="100" t="s">
        <v>562</v>
      </c>
      <c r="E30" s="99">
        <v>2020</v>
      </c>
      <c r="F30" s="99">
        <v>2020</v>
      </c>
      <c r="G30" s="55" t="s">
        <v>329</v>
      </c>
      <c r="H30" s="55" t="s">
        <v>106</v>
      </c>
      <c r="I30" s="100" t="s">
        <v>16</v>
      </c>
      <c r="J30" s="100" t="s">
        <v>330</v>
      </c>
      <c r="M30" s="79"/>
      <c r="N30" s="80"/>
      <c r="O30" s="81"/>
      <c r="P30" s="82"/>
    </row>
    <row r="31" spans="1:16" x14ac:dyDescent="0.25">
      <c r="A31" s="97">
        <v>29</v>
      </c>
      <c r="B31" s="99">
        <v>1</v>
      </c>
      <c r="C31" s="99">
        <v>0</v>
      </c>
      <c r="D31" s="100" t="s">
        <v>562</v>
      </c>
      <c r="E31" s="99">
        <v>2020</v>
      </c>
      <c r="F31" s="99">
        <v>2020</v>
      </c>
      <c r="G31" s="55" t="s">
        <v>331</v>
      </c>
      <c r="H31" s="55" t="s">
        <v>93</v>
      </c>
      <c r="I31" s="100" t="s">
        <v>16</v>
      </c>
      <c r="J31" s="100" t="s">
        <v>332</v>
      </c>
      <c r="M31" s="28"/>
      <c r="N31" s="28"/>
      <c r="O31" s="28"/>
      <c r="P31" s="28"/>
    </row>
    <row r="32" spans="1:16" x14ac:dyDescent="0.25">
      <c r="A32" s="97">
        <v>30</v>
      </c>
      <c r="B32" s="99">
        <v>1</v>
      </c>
      <c r="C32" s="99">
        <v>0</v>
      </c>
      <c r="D32" s="100" t="s">
        <v>562</v>
      </c>
      <c r="E32" s="99">
        <v>2020</v>
      </c>
      <c r="F32" s="99">
        <v>2020</v>
      </c>
      <c r="G32" s="55" t="s">
        <v>333</v>
      </c>
      <c r="H32" s="55" t="s">
        <v>272</v>
      </c>
      <c r="I32" s="100" t="s">
        <v>22</v>
      </c>
      <c r="J32" s="100" t="s">
        <v>334</v>
      </c>
      <c r="M32" s="28"/>
      <c r="N32" s="28"/>
      <c r="O32" s="28"/>
      <c r="P32" s="28"/>
    </row>
    <row r="33" spans="1:16" x14ac:dyDescent="0.25">
      <c r="A33" s="97">
        <v>31</v>
      </c>
      <c r="B33" s="99">
        <v>1</v>
      </c>
      <c r="C33" s="99">
        <v>0</v>
      </c>
      <c r="D33" s="100" t="s">
        <v>562</v>
      </c>
      <c r="E33" s="99">
        <v>2020</v>
      </c>
      <c r="F33" s="99">
        <v>2019</v>
      </c>
      <c r="G33" s="55" t="s">
        <v>335</v>
      </c>
      <c r="H33" s="55" t="s">
        <v>25</v>
      </c>
      <c r="I33" s="100" t="s">
        <v>22</v>
      </c>
      <c r="J33" s="100" t="s">
        <v>336</v>
      </c>
      <c r="M33" s="74" t="s">
        <v>564</v>
      </c>
      <c r="N33" s="74">
        <v>43</v>
      </c>
      <c r="O33" s="75">
        <f>43/122*100</f>
        <v>35.245901639344261</v>
      </c>
      <c r="P33" s="28">
        <f>122-35.2-27-28.7</f>
        <v>31.099999999999998</v>
      </c>
    </row>
    <row r="34" spans="1:16" x14ac:dyDescent="0.25">
      <c r="A34" s="97">
        <v>32</v>
      </c>
      <c r="B34" s="99">
        <v>1</v>
      </c>
      <c r="C34" s="99">
        <v>0</v>
      </c>
      <c r="D34" s="100" t="s">
        <v>562</v>
      </c>
      <c r="E34" s="99">
        <v>2020</v>
      </c>
      <c r="F34" s="99">
        <v>2020</v>
      </c>
      <c r="G34" s="55" t="s">
        <v>434</v>
      </c>
      <c r="H34" s="55" t="s">
        <v>435</v>
      </c>
      <c r="I34" s="100" t="s">
        <v>22</v>
      </c>
      <c r="J34" s="100" t="s">
        <v>436</v>
      </c>
      <c r="M34" s="74" t="s">
        <v>565</v>
      </c>
      <c r="N34" s="74">
        <v>33</v>
      </c>
      <c r="O34" s="75">
        <f>33/122*100</f>
        <v>27.049180327868854</v>
      </c>
      <c r="P34" s="28"/>
    </row>
    <row r="35" spans="1:16" x14ac:dyDescent="0.25">
      <c r="A35" s="97">
        <v>33</v>
      </c>
      <c r="B35" s="99">
        <v>1</v>
      </c>
      <c r="C35" s="99">
        <v>0</v>
      </c>
      <c r="D35" s="100" t="s">
        <v>562</v>
      </c>
      <c r="E35" s="99">
        <v>2020</v>
      </c>
      <c r="F35" s="99">
        <v>2020</v>
      </c>
      <c r="G35" s="55" t="s">
        <v>337</v>
      </c>
      <c r="H35" s="55" t="s">
        <v>338</v>
      </c>
      <c r="I35" s="100" t="s">
        <v>22</v>
      </c>
      <c r="J35" s="100" t="s">
        <v>339</v>
      </c>
      <c r="M35" s="74" t="s">
        <v>566</v>
      </c>
      <c r="N35" s="74">
        <v>35</v>
      </c>
      <c r="O35" s="75">
        <f>35/122*100</f>
        <v>28.688524590163933</v>
      </c>
      <c r="P35" s="28"/>
    </row>
    <row r="36" spans="1:16" x14ac:dyDescent="0.25">
      <c r="A36" s="97">
        <v>34</v>
      </c>
      <c r="B36" s="99">
        <v>1</v>
      </c>
      <c r="C36" s="99">
        <v>0</v>
      </c>
      <c r="D36" s="100" t="s">
        <v>562</v>
      </c>
      <c r="E36" s="99">
        <v>2020</v>
      </c>
      <c r="F36" s="99">
        <v>2015</v>
      </c>
      <c r="G36" s="55" t="s">
        <v>141</v>
      </c>
      <c r="H36" s="55" t="s">
        <v>340</v>
      </c>
      <c r="I36" s="100" t="s">
        <v>22</v>
      </c>
      <c r="J36" s="100" t="s">
        <v>341</v>
      </c>
      <c r="M36" s="74" t="s">
        <v>569</v>
      </c>
      <c r="N36" s="74">
        <v>0</v>
      </c>
      <c r="O36" s="28"/>
      <c r="P36" s="28"/>
    </row>
    <row r="37" spans="1:16" x14ac:dyDescent="0.25">
      <c r="A37" s="97">
        <v>35</v>
      </c>
      <c r="B37" s="99">
        <v>1</v>
      </c>
      <c r="C37" s="99">
        <v>0</v>
      </c>
      <c r="D37" s="100" t="s">
        <v>562</v>
      </c>
      <c r="E37" s="99">
        <v>2020</v>
      </c>
      <c r="F37" s="99">
        <v>2020</v>
      </c>
      <c r="G37" s="55" t="s">
        <v>342</v>
      </c>
      <c r="H37" s="55" t="s">
        <v>343</v>
      </c>
      <c r="I37" s="100" t="s">
        <v>22</v>
      </c>
      <c r="J37" s="100" t="s">
        <v>344</v>
      </c>
      <c r="M37" s="74" t="s">
        <v>570</v>
      </c>
      <c r="N37" s="74">
        <v>3</v>
      </c>
      <c r="O37" s="75">
        <f>2/11*100</f>
        <v>18.181818181818183</v>
      </c>
      <c r="P37" s="28"/>
    </row>
    <row r="38" spans="1:16" x14ac:dyDescent="0.25">
      <c r="A38" s="97">
        <v>36</v>
      </c>
      <c r="B38" s="99">
        <v>1</v>
      </c>
      <c r="C38" s="99">
        <v>0</v>
      </c>
      <c r="D38" s="100" t="s">
        <v>562</v>
      </c>
      <c r="E38" s="99">
        <v>2020</v>
      </c>
      <c r="F38" s="99">
        <v>2019</v>
      </c>
      <c r="G38" s="55" t="s">
        <v>345</v>
      </c>
      <c r="H38" s="55" t="s">
        <v>346</v>
      </c>
      <c r="I38" s="100" t="s">
        <v>16</v>
      </c>
      <c r="J38" s="100" t="s">
        <v>347</v>
      </c>
      <c r="M38" s="74" t="s">
        <v>571</v>
      </c>
      <c r="N38" s="74">
        <v>1</v>
      </c>
      <c r="O38" s="75">
        <f>1/11*100</f>
        <v>9.0909090909090917</v>
      </c>
      <c r="P38" s="28"/>
    </row>
    <row r="39" spans="1:16" x14ac:dyDescent="0.25">
      <c r="A39" s="97">
        <v>37</v>
      </c>
      <c r="B39" s="99">
        <v>1</v>
      </c>
      <c r="C39" s="99">
        <v>0</v>
      </c>
      <c r="D39" s="100" t="s">
        <v>562</v>
      </c>
      <c r="E39" s="99">
        <v>2020</v>
      </c>
      <c r="F39" s="99">
        <v>2020</v>
      </c>
      <c r="G39" s="55" t="s">
        <v>348</v>
      </c>
      <c r="H39" s="55" t="s">
        <v>349</v>
      </c>
      <c r="I39" s="100" t="s">
        <v>16</v>
      </c>
      <c r="J39" s="100" t="s">
        <v>350</v>
      </c>
      <c r="M39" s="74" t="s">
        <v>572</v>
      </c>
      <c r="N39" s="74">
        <v>1</v>
      </c>
      <c r="O39" s="75">
        <f>1/11*100</f>
        <v>9.0909090909090917</v>
      </c>
      <c r="P39" s="28"/>
    </row>
    <row r="40" spans="1:16" x14ac:dyDescent="0.25">
      <c r="A40" s="97">
        <v>38</v>
      </c>
      <c r="B40" s="99">
        <v>1</v>
      </c>
      <c r="C40" s="99">
        <v>0</v>
      </c>
      <c r="D40" s="100" t="s">
        <v>562</v>
      </c>
      <c r="E40" s="99">
        <v>2020</v>
      </c>
      <c r="F40" s="99">
        <v>2018</v>
      </c>
      <c r="G40" s="55" t="s">
        <v>351</v>
      </c>
      <c r="H40" s="55" t="s">
        <v>136</v>
      </c>
      <c r="I40" s="100" t="s">
        <v>22</v>
      </c>
      <c r="J40" s="100" t="s">
        <v>352</v>
      </c>
      <c r="M40" s="74" t="s">
        <v>573</v>
      </c>
      <c r="N40" s="74">
        <v>2</v>
      </c>
      <c r="O40" s="75">
        <f>2/11*100</f>
        <v>18.181818181818183</v>
      </c>
      <c r="P40" s="28"/>
    </row>
    <row r="41" spans="1:16" x14ac:dyDescent="0.25">
      <c r="A41" s="97">
        <v>39</v>
      </c>
      <c r="B41" s="99">
        <v>1</v>
      </c>
      <c r="C41" s="99">
        <v>0</v>
      </c>
      <c r="D41" s="100" t="s">
        <v>562</v>
      </c>
      <c r="E41" s="99">
        <v>2020</v>
      </c>
      <c r="F41" s="99">
        <v>2020</v>
      </c>
      <c r="G41" s="55" t="s">
        <v>353</v>
      </c>
      <c r="H41" s="55" t="s">
        <v>301</v>
      </c>
      <c r="I41" s="100" t="s">
        <v>22</v>
      </c>
      <c r="J41" s="100" t="s">
        <v>354</v>
      </c>
      <c r="M41" s="74" t="s">
        <v>574</v>
      </c>
      <c r="N41" s="74">
        <v>1</v>
      </c>
      <c r="O41" s="75">
        <f>1/11*100</f>
        <v>9.0909090909090917</v>
      </c>
      <c r="P41" s="28"/>
    </row>
    <row r="42" spans="1:16" x14ac:dyDescent="0.25">
      <c r="A42" s="97">
        <v>40</v>
      </c>
      <c r="B42" s="99">
        <v>1</v>
      </c>
      <c r="C42" s="99">
        <v>0</v>
      </c>
      <c r="D42" s="100" t="s">
        <v>562</v>
      </c>
      <c r="E42" s="99">
        <v>2020</v>
      </c>
      <c r="F42" s="99">
        <v>2020</v>
      </c>
      <c r="G42" s="55" t="s">
        <v>355</v>
      </c>
      <c r="H42" s="55" t="s">
        <v>163</v>
      </c>
      <c r="I42" s="100" t="s">
        <v>22</v>
      </c>
      <c r="J42" s="100" t="s">
        <v>356</v>
      </c>
      <c r="M42" s="74" t="s">
        <v>584</v>
      </c>
      <c r="N42" s="30">
        <v>1</v>
      </c>
      <c r="O42" s="75">
        <f>1/11*100</f>
        <v>9.0909090909090917</v>
      </c>
    </row>
    <row r="43" spans="1:16" x14ac:dyDescent="0.25">
      <c r="A43" s="97">
        <v>41</v>
      </c>
      <c r="B43" s="99">
        <v>1</v>
      </c>
      <c r="C43" s="99">
        <v>0</v>
      </c>
      <c r="D43" s="100" t="s">
        <v>562</v>
      </c>
      <c r="E43" s="99">
        <v>2020</v>
      </c>
      <c r="F43" s="99">
        <v>2019</v>
      </c>
      <c r="G43" s="55" t="s">
        <v>437</v>
      </c>
      <c r="H43" s="55" t="s">
        <v>187</v>
      </c>
      <c r="I43" s="100" t="s">
        <v>16</v>
      </c>
      <c r="J43" s="100" t="s">
        <v>438</v>
      </c>
    </row>
    <row r="44" spans="1:16" x14ac:dyDescent="0.25">
      <c r="A44" s="97">
        <v>42</v>
      </c>
      <c r="B44" s="99">
        <v>1</v>
      </c>
      <c r="C44" s="99">
        <v>0</v>
      </c>
      <c r="D44" s="100" t="s">
        <v>562</v>
      </c>
      <c r="E44" s="99">
        <v>2020</v>
      </c>
      <c r="F44" s="99">
        <v>2019</v>
      </c>
      <c r="G44" s="55" t="s">
        <v>357</v>
      </c>
      <c r="H44" s="55" t="s">
        <v>57</v>
      </c>
      <c r="I44" s="100" t="s">
        <v>16</v>
      </c>
      <c r="J44" s="100" t="s">
        <v>358</v>
      </c>
    </row>
    <row r="45" spans="1:16" ht="15.75" thickBot="1" x14ac:dyDescent="0.3">
      <c r="A45" s="101">
        <v>43</v>
      </c>
      <c r="B45" s="102">
        <v>1</v>
      </c>
      <c r="C45" s="102">
        <v>0</v>
      </c>
      <c r="D45" s="103" t="s">
        <v>562</v>
      </c>
      <c r="E45" s="102">
        <v>2020</v>
      </c>
      <c r="F45" s="102">
        <v>2020</v>
      </c>
      <c r="G45" s="104" t="s">
        <v>359</v>
      </c>
      <c r="H45" s="104" t="s">
        <v>51</v>
      </c>
      <c r="I45" s="103" t="s">
        <v>16</v>
      </c>
      <c r="J45" s="103" t="s">
        <v>360</v>
      </c>
    </row>
    <row r="46" spans="1:16" x14ac:dyDescent="0.25">
      <c r="A46" s="105">
        <v>44</v>
      </c>
      <c r="B46" s="106">
        <v>2</v>
      </c>
      <c r="C46" s="106">
        <v>0</v>
      </c>
      <c r="D46" s="107" t="s">
        <v>562</v>
      </c>
      <c r="E46" s="106">
        <v>2019</v>
      </c>
      <c r="F46" s="106">
        <v>2019</v>
      </c>
      <c r="G46" s="108" t="s">
        <v>14</v>
      </c>
      <c r="H46" s="108" t="s">
        <v>15</v>
      </c>
      <c r="I46" s="107" t="s">
        <v>16</v>
      </c>
      <c r="J46" s="107" t="s">
        <v>17</v>
      </c>
    </row>
    <row r="47" spans="1:16" x14ac:dyDescent="0.25">
      <c r="A47" s="97">
        <v>45</v>
      </c>
      <c r="B47" s="84">
        <v>2</v>
      </c>
      <c r="C47" s="84">
        <v>0</v>
      </c>
      <c r="D47" s="85" t="s">
        <v>562</v>
      </c>
      <c r="E47" s="84">
        <v>2019</v>
      </c>
      <c r="F47" s="84">
        <v>2019</v>
      </c>
      <c r="G47" s="52" t="s">
        <v>517</v>
      </c>
      <c r="H47" s="52" t="s">
        <v>277</v>
      </c>
      <c r="I47" s="85" t="s">
        <v>22</v>
      </c>
      <c r="J47" s="85" t="s">
        <v>518</v>
      </c>
    </row>
    <row r="48" spans="1:16" x14ac:dyDescent="0.25">
      <c r="A48" s="97">
        <v>46</v>
      </c>
      <c r="B48" s="84">
        <v>2</v>
      </c>
      <c r="C48" s="84">
        <v>0</v>
      </c>
      <c r="D48" s="85" t="s">
        <v>562</v>
      </c>
      <c r="E48" s="84">
        <v>2019</v>
      </c>
      <c r="F48" s="84">
        <v>2019</v>
      </c>
      <c r="G48" s="52" t="s">
        <v>20</v>
      </c>
      <c r="H48" s="52" t="s">
        <v>21</v>
      </c>
      <c r="I48" s="85" t="s">
        <v>22</v>
      </c>
      <c r="J48" s="85" t="s">
        <v>23</v>
      </c>
    </row>
    <row r="49" spans="1:10" x14ac:dyDescent="0.25">
      <c r="A49" s="97">
        <v>47</v>
      </c>
      <c r="B49" s="84">
        <v>2</v>
      </c>
      <c r="C49" s="84">
        <v>0</v>
      </c>
      <c r="D49" s="85" t="s">
        <v>562</v>
      </c>
      <c r="E49" s="84">
        <v>2019</v>
      </c>
      <c r="F49" s="84">
        <v>2019</v>
      </c>
      <c r="G49" s="52" t="s">
        <v>24</v>
      </c>
      <c r="H49" s="52" t="s">
        <v>25</v>
      </c>
      <c r="I49" s="85" t="s">
        <v>22</v>
      </c>
      <c r="J49" s="85" t="s">
        <v>26</v>
      </c>
    </row>
    <row r="50" spans="1:10" x14ac:dyDescent="0.25">
      <c r="A50" s="97">
        <v>48</v>
      </c>
      <c r="B50" s="84">
        <v>2</v>
      </c>
      <c r="C50" s="84">
        <v>0</v>
      </c>
      <c r="D50" s="85" t="s">
        <v>562</v>
      </c>
      <c r="E50" s="84">
        <v>2019</v>
      </c>
      <c r="F50" s="84">
        <v>2018</v>
      </c>
      <c r="G50" s="52" t="s">
        <v>27</v>
      </c>
      <c r="H50" s="52" t="s">
        <v>28</v>
      </c>
      <c r="I50" s="85" t="s">
        <v>22</v>
      </c>
      <c r="J50" s="85" t="s">
        <v>29</v>
      </c>
    </row>
    <row r="51" spans="1:10" x14ac:dyDescent="0.25">
      <c r="A51" s="97">
        <v>49</v>
      </c>
      <c r="B51" s="84">
        <v>2</v>
      </c>
      <c r="C51" s="84">
        <v>0</v>
      </c>
      <c r="D51" s="85" t="s">
        <v>562</v>
      </c>
      <c r="E51" s="84">
        <v>2019</v>
      </c>
      <c r="F51" s="84">
        <v>2019</v>
      </c>
      <c r="G51" s="52" t="s">
        <v>30</v>
      </c>
      <c r="H51" s="52" t="s">
        <v>31</v>
      </c>
      <c r="I51" s="85" t="s">
        <v>22</v>
      </c>
      <c r="J51" s="85" t="s">
        <v>32</v>
      </c>
    </row>
    <row r="52" spans="1:10" x14ac:dyDescent="0.25">
      <c r="A52" s="97">
        <v>50</v>
      </c>
      <c r="B52" s="84">
        <v>2</v>
      </c>
      <c r="C52" s="84">
        <v>0</v>
      </c>
      <c r="D52" s="85" t="s">
        <v>562</v>
      </c>
      <c r="E52" s="84">
        <v>2019</v>
      </c>
      <c r="F52" s="84">
        <v>2019</v>
      </c>
      <c r="G52" s="52" t="s">
        <v>108</v>
      </c>
      <c r="H52" s="52" t="s">
        <v>133</v>
      </c>
      <c r="I52" s="85" t="s">
        <v>16</v>
      </c>
      <c r="J52" s="85" t="s">
        <v>546</v>
      </c>
    </row>
    <row r="53" spans="1:10" x14ac:dyDescent="0.25">
      <c r="A53" s="97">
        <v>51</v>
      </c>
      <c r="B53" s="84">
        <v>2</v>
      </c>
      <c r="C53" s="84">
        <v>0</v>
      </c>
      <c r="D53" s="85" t="s">
        <v>562</v>
      </c>
      <c r="E53" s="84">
        <v>2019</v>
      </c>
      <c r="F53" s="84">
        <v>2011</v>
      </c>
      <c r="G53" s="52" t="s">
        <v>538</v>
      </c>
      <c r="H53" s="52" t="s">
        <v>539</v>
      </c>
      <c r="I53" s="85" t="s">
        <v>16</v>
      </c>
      <c r="J53" s="85" t="s">
        <v>540</v>
      </c>
    </row>
    <row r="54" spans="1:10" x14ac:dyDescent="0.25">
      <c r="A54" s="97">
        <v>52</v>
      </c>
      <c r="B54" s="84">
        <v>2</v>
      </c>
      <c r="C54" s="84">
        <v>0</v>
      </c>
      <c r="D54" s="85" t="s">
        <v>562</v>
      </c>
      <c r="E54" s="84">
        <v>2019</v>
      </c>
      <c r="F54" s="84">
        <v>2019</v>
      </c>
      <c r="G54" s="52" t="s">
        <v>33</v>
      </c>
      <c r="H54" s="52" t="s">
        <v>34</v>
      </c>
      <c r="I54" s="85" t="s">
        <v>22</v>
      </c>
      <c r="J54" s="85" t="s">
        <v>35</v>
      </c>
    </row>
    <row r="55" spans="1:10" x14ac:dyDescent="0.25">
      <c r="A55" s="97">
        <v>53</v>
      </c>
      <c r="B55" s="84">
        <v>2</v>
      </c>
      <c r="C55" s="84">
        <v>0</v>
      </c>
      <c r="D55" s="85" t="s">
        <v>562</v>
      </c>
      <c r="E55" s="84">
        <v>2019</v>
      </c>
      <c r="F55" s="84">
        <v>2019</v>
      </c>
      <c r="G55" s="52" t="s">
        <v>36</v>
      </c>
      <c r="H55" s="52" t="s">
        <v>37</v>
      </c>
      <c r="I55" s="85" t="s">
        <v>22</v>
      </c>
      <c r="J55" s="85" t="s">
        <v>38</v>
      </c>
    </row>
    <row r="56" spans="1:10" x14ac:dyDescent="0.25">
      <c r="A56" s="97">
        <v>54</v>
      </c>
      <c r="B56" s="84">
        <v>2</v>
      </c>
      <c r="C56" s="84">
        <v>0</v>
      </c>
      <c r="D56" s="85" t="s">
        <v>562</v>
      </c>
      <c r="E56" s="84">
        <v>2019</v>
      </c>
      <c r="F56" s="84">
        <v>2019</v>
      </c>
      <c r="G56" s="52" t="s">
        <v>409</v>
      </c>
      <c r="H56" s="52" t="s">
        <v>410</v>
      </c>
      <c r="I56" s="85" t="s">
        <v>22</v>
      </c>
      <c r="J56" s="85" t="s">
        <v>411</v>
      </c>
    </row>
    <row r="57" spans="1:10" x14ac:dyDescent="0.25">
      <c r="A57" s="97">
        <v>55</v>
      </c>
      <c r="B57" s="84">
        <v>2</v>
      </c>
      <c r="C57" s="84">
        <v>0</v>
      </c>
      <c r="D57" s="85" t="s">
        <v>562</v>
      </c>
      <c r="E57" s="84">
        <v>2019</v>
      </c>
      <c r="F57" s="84">
        <v>2015</v>
      </c>
      <c r="G57" s="52" t="s">
        <v>57</v>
      </c>
      <c r="H57" s="52" t="s">
        <v>361</v>
      </c>
      <c r="I57" s="85" t="s">
        <v>16</v>
      </c>
      <c r="J57" s="85" t="s">
        <v>362</v>
      </c>
    </row>
    <row r="58" spans="1:10" x14ac:dyDescent="0.25">
      <c r="A58" s="97">
        <v>56</v>
      </c>
      <c r="B58" s="84">
        <v>2</v>
      </c>
      <c r="C58" s="84">
        <v>0</v>
      </c>
      <c r="D58" s="85" t="s">
        <v>562</v>
      </c>
      <c r="E58" s="84">
        <v>2019</v>
      </c>
      <c r="F58" s="84">
        <v>2019</v>
      </c>
      <c r="G58" s="52" t="s">
        <v>39</v>
      </c>
      <c r="H58" s="52" t="s">
        <v>40</v>
      </c>
      <c r="I58" s="85" t="s">
        <v>22</v>
      </c>
      <c r="J58" s="85" t="s">
        <v>41</v>
      </c>
    </row>
    <row r="59" spans="1:10" x14ac:dyDescent="0.25">
      <c r="A59" s="97">
        <v>57</v>
      </c>
      <c r="B59" s="84">
        <v>2</v>
      </c>
      <c r="C59" s="84">
        <v>0</v>
      </c>
      <c r="D59" s="85" t="s">
        <v>562</v>
      </c>
      <c r="E59" s="84">
        <v>2019</v>
      </c>
      <c r="F59" s="84">
        <v>2019</v>
      </c>
      <c r="G59" s="52" t="s">
        <v>42</v>
      </c>
      <c r="H59" s="52" t="s">
        <v>43</v>
      </c>
      <c r="I59" s="85" t="s">
        <v>22</v>
      </c>
      <c r="J59" s="85" t="s">
        <v>44</v>
      </c>
    </row>
    <row r="60" spans="1:10" x14ac:dyDescent="0.25">
      <c r="A60" s="97">
        <v>58</v>
      </c>
      <c r="B60" s="84">
        <v>2</v>
      </c>
      <c r="C60" s="84">
        <v>0</v>
      </c>
      <c r="D60" s="85" t="s">
        <v>562</v>
      </c>
      <c r="E60" s="84">
        <v>2019</v>
      </c>
      <c r="F60" s="84">
        <v>2018</v>
      </c>
      <c r="G60" s="52" t="s">
        <v>45</v>
      </c>
      <c r="H60" s="52" t="s">
        <v>46</v>
      </c>
      <c r="I60" s="85" t="s">
        <v>16</v>
      </c>
      <c r="J60" s="85" t="s">
        <v>47</v>
      </c>
    </row>
    <row r="61" spans="1:10" x14ac:dyDescent="0.25">
      <c r="A61" s="97">
        <v>59</v>
      </c>
      <c r="B61" s="84">
        <v>2</v>
      </c>
      <c r="C61" s="84">
        <v>0</v>
      </c>
      <c r="D61" s="85" t="s">
        <v>562</v>
      </c>
      <c r="E61" s="84">
        <v>2019</v>
      </c>
      <c r="F61" s="84">
        <v>2019</v>
      </c>
      <c r="G61" s="52" t="s">
        <v>48</v>
      </c>
      <c r="H61" s="52" t="s">
        <v>49</v>
      </c>
      <c r="I61" s="85" t="s">
        <v>22</v>
      </c>
      <c r="J61" s="85" t="s">
        <v>50</v>
      </c>
    </row>
    <row r="62" spans="1:10" x14ac:dyDescent="0.25">
      <c r="A62" s="97">
        <v>60</v>
      </c>
      <c r="B62" s="84">
        <v>2</v>
      </c>
      <c r="C62" s="84">
        <v>0</v>
      </c>
      <c r="D62" s="85" t="s">
        <v>562</v>
      </c>
      <c r="E62" s="84">
        <v>2019</v>
      </c>
      <c r="F62" s="84">
        <v>2019</v>
      </c>
      <c r="G62" s="52" t="s">
        <v>51</v>
      </c>
      <c r="H62" s="52" t="s">
        <v>52</v>
      </c>
      <c r="I62" s="85" t="s">
        <v>22</v>
      </c>
      <c r="J62" s="85" t="s">
        <v>53</v>
      </c>
    </row>
    <row r="63" spans="1:10" x14ac:dyDescent="0.25">
      <c r="A63" s="97">
        <v>61</v>
      </c>
      <c r="B63" s="84">
        <v>2</v>
      </c>
      <c r="C63" s="84">
        <v>0</v>
      </c>
      <c r="D63" s="85" t="s">
        <v>562</v>
      </c>
      <c r="E63" s="84">
        <v>2019</v>
      </c>
      <c r="F63" s="84">
        <v>2019</v>
      </c>
      <c r="G63" s="52" t="s">
        <v>54</v>
      </c>
      <c r="H63" s="52" t="s">
        <v>40</v>
      </c>
      <c r="I63" s="85" t="s">
        <v>22</v>
      </c>
      <c r="J63" s="85" t="s">
        <v>55</v>
      </c>
    </row>
    <row r="64" spans="1:10" x14ac:dyDescent="0.25">
      <c r="A64" s="97">
        <v>62</v>
      </c>
      <c r="B64" s="84">
        <v>2</v>
      </c>
      <c r="C64" s="84">
        <v>0</v>
      </c>
      <c r="D64" s="85" t="s">
        <v>562</v>
      </c>
      <c r="E64" s="84">
        <v>2019</v>
      </c>
      <c r="F64" s="84">
        <v>2018</v>
      </c>
      <c r="G64" s="52" t="s">
        <v>56</v>
      </c>
      <c r="H64" s="52" t="s">
        <v>57</v>
      </c>
      <c r="I64" s="85" t="s">
        <v>16</v>
      </c>
      <c r="J64" s="85" t="s">
        <v>58</v>
      </c>
    </row>
    <row r="65" spans="1:10" x14ac:dyDescent="0.25">
      <c r="A65" s="97">
        <v>63</v>
      </c>
      <c r="B65" s="84">
        <v>2</v>
      </c>
      <c r="C65" s="84">
        <v>0</v>
      </c>
      <c r="D65" s="85" t="s">
        <v>562</v>
      </c>
      <c r="E65" s="84">
        <v>2019</v>
      </c>
      <c r="F65" s="84">
        <v>2019</v>
      </c>
      <c r="G65" s="52" t="s">
        <v>59</v>
      </c>
      <c r="H65" s="52" t="s">
        <v>31</v>
      </c>
      <c r="I65" s="85" t="s">
        <v>22</v>
      </c>
      <c r="J65" s="85" t="s">
        <v>60</v>
      </c>
    </row>
    <row r="66" spans="1:10" x14ac:dyDescent="0.25">
      <c r="A66" s="97">
        <v>64</v>
      </c>
      <c r="B66" s="84">
        <v>2</v>
      </c>
      <c r="C66" s="84">
        <v>0</v>
      </c>
      <c r="D66" s="85" t="s">
        <v>562</v>
      </c>
      <c r="E66" s="84">
        <v>2019</v>
      </c>
      <c r="F66" s="84">
        <v>2019</v>
      </c>
      <c r="G66" s="52" t="s">
        <v>61</v>
      </c>
      <c r="H66" s="52" t="s">
        <v>52</v>
      </c>
      <c r="I66" s="85" t="s">
        <v>22</v>
      </c>
      <c r="J66" s="85" t="s">
        <v>62</v>
      </c>
    </row>
    <row r="67" spans="1:10" x14ac:dyDescent="0.25">
      <c r="A67" s="97">
        <v>65</v>
      </c>
      <c r="B67" s="84">
        <v>2</v>
      </c>
      <c r="C67" s="84">
        <v>0</v>
      </c>
      <c r="D67" s="85" t="s">
        <v>562</v>
      </c>
      <c r="E67" s="84">
        <v>2019</v>
      </c>
      <c r="F67" s="84">
        <v>2018</v>
      </c>
      <c r="G67" s="52" t="s">
        <v>63</v>
      </c>
      <c r="H67" s="52" t="s">
        <v>64</v>
      </c>
      <c r="I67" s="85" t="s">
        <v>16</v>
      </c>
      <c r="J67" s="85" t="s">
        <v>65</v>
      </c>
    </row>
    <row r="68" spans="1:10" x14ac:dyDescent="0.25">
      <c r="A68" s="97">
        <v>66</v>
      </c>
      <c r="B68" s="84">
        <v>2</v>
      </c>
      <c r="C68" s="84">
        <v>0</v>
      </c>
      <c r="D68" s="85" t="s">
        <v>562</v>
      </c>
      <c r="E68" s="84">
        <v>2019</v>
      </c>
      <c r="F68" s="84">
        <v>2019</v>
      </c>
      <c r="G68" s="52" t="s">
        <v>416</v>
      </c>
      <c r="H68" s="52" t="s">
        <v>40</v>
      </c>
      <c r="I68" s="85" t="s">
        <v>22</v>
      </c>
      <c r="J68" s="85" t="s">
        <v>417</v>
      </c>
    </row>
    <row r="69" spans="1:10" x14ac:dyDescent="0.25">
      <c r="A69" s="97">
        <v>67</v>
      </c>
      <c r="B69" s="84">
        <v>2</v>
      </c>
      <c r="C69" s="84">
        <v>0</v>
      </c>
      <c r="D69" s="85" t="s">
        <v>562</v>
      </c>
      <c r="E69" s="84">
        <v>2019</v>
      </c>
      <c r="F69" s="84">
        <v>2018</v>
      </c>
      <c r="G69" s="52" t="s">
        <v>66</v>
      </c>
      <c r="H69" s="52" t="s">
        <v>67</v>
      </c>
      <c r="I69" s="85" t="s">
        <v>16</v>
      </c>
      <c r="J69" s="85" t="s">
        <v>68</v>
      </c>
    </row>
    <row r="70" spans="1:10" x14ac:dyDescent="0.25">
      <c r="A70" s="97">
        <v>68</v>
      </c>
      <c r="B70" s="84">
        <v>2</v>
      </c>
      <c r="C70" s="84">
        <v>0</v>
      </c>
      <c r="D70" s="85" t="s">
        <v>562</v>
      </c>
      <c r="E70" s="84">
        <v>2019</v>
      </c>
      <c r="F70" s="84">
        <v>2019</v>
      </c>
      <c r="G70" s="52" t="s">
        <v>69</v>
      </c>
      <c r="H70" s="52" t="s">
        <v>70</v>
      </c>
      <c r="I70" s="85" t="s">
        <v>22</v>
      </c>
      <c r="J70" s="85" t="s">
        <v>71</v>
      </c>
    </row>
    <row r="71" spans="1:10" x14ac:dyDescent="0.25">
      <c r="A71" s="97">
        <v>69</v>
      </c>
      <c r="B71" s="84">
        <v>2</v>
      </c>
      <c r="C71" s="84">
        <v>0</v>
      </c>
      <c r="D71" s="85" t="s">
        <v>562</v>
      </c>
      <c r="E71" s="84">
        <v>2019</v>
      </c>
      <c r="F71" s="84">
        <v>2019</v>
      </c>
      <c r="G71" s="52" t="s">
        <v>72</v>
      </c>
      <c r="H71" s="52" t="s">
        <v>73</v>
      </c>
      <c r="I71" s="85" t="s">
        <v>22</v>
      </c>
      <c r="J71" s="85" t="s">
        <v>74</v>
      </c>
    </row>
    <row r="72" spans="1:10" x14ac:dyDescent="0.25">
      <c r="A72" s="97">
        <v>70</v>
      </c>
      <c r="B72" s="84">
        <v>2</v>
      </c>
      <c r="C72" s="84">
        <v>0</v>
      </c>
      <c r="D72" s="85" t="s">
        <v>562</v>
      </c>
      <c r="E72" s="84">
        <v>2019</v>
      </c>
      <c r="F72" s="84">
        <v>2019</v>
      </c>
      <c r="G72" s="52" t="s">
        <v>75</v>
      </c>
      <c r="H72" s="52" t="s">
        <v>76</v>
      </c>
      <c r="I72" s="85" t="s">
        <v>22</v>
      </c>
      <c r="J72" s="85" t="s">
        <v>77</v>
      </c>
    </row>
    <row r="73" spans="1:10" x14ac:dyDescent="0.25">
      <c r="A73" s="97">
        <v>71</v>
      </c>
      <c r="B73" s="84">
        <v>2</v>
      </c>
      <c r="C73" s="84">
        <v>0</v>
      </c>
      <c r="D73" s="85" t="s">
        <v>562</v>
      </c>
      <c r="E73" s="84">
        <v>2019</v>
      </c>
      <c r="F73" s="84">
        <v>2019</v>
      </c>
      <c r="G73" s="52" t="s">
        <v>78</v>
      </c>
      <c r="H73" s="52" t="s">
        <v>79</v>
      </c>
      <c r="I73" s="85" t="s">
        <v>22</v>
      </c>
      <c r="J73" s="85" t="s">
        <v>80</v>
      </c>
    </row>
    <row r="74" spans="1:10" x14ac:dyDescent="0.25">
      <c r="A74" s="97">
        <v>72</v>
      </c>
      <c r="B74" s="84">
        <v>2</v>
      </c>
      <c r="C74" s="84">
        <v>0</v>
      </c>
      <c r="D74" s="85" t="s">
        <v>562</v>
      </c>
      <c r="E74" s="84">
        <v>2019</v>
      </c>
      <c r="F74" s="84">
        <v>2018</v>
      </c>
      <c r="G74" s="52" t="s">
        <v>81</v>
      </c>
      <c r="H74" s="52" t="s">
        <v>82</v>
      </c>
      <c r="I74" s="85" t="s">
        <v>16</v>
      </c>
      <c r="J74" s="85" t="s">
        <v>83</v>
      </c>
    </row>
    <row r="75" spans="1:10" x14ac:dyDescent="0.25">
      <c r="A75" s="97">
        <v>73</v>
      </c>
      <c r="B75" s="84">
        <v>2</v>
      </c>
      <c r="C75" s="84">
        <v>0</v>
      </c>
      <c r="D75" s="85" t="s">
        <v>562</v>
      </c>
      <c r="E75" s="84">
        <v>2019</v>
      </c>
      <c r="F75" s="84">
        <v>2019</v>
      </c>
      <c r="G75" s="52" t="s">
        <v>84</v>
      </c>
      <c r="H75" s="52" t="s">
        <v>31</v>
      </c>
      <c r="I75" s="85" t="s">
        <v>22</v>
      </c>
      <c r="J75" s="85" t="s">
        <v>85</v>
      </c>
    </row>
    <row r="76" spans="1:10" x14ac:dyDescent="0.25">
      <c r="A76" s="97">
        <v>74</v>
      </c>
      <c r="B76" s="84">
        <v>2</v>
      </c>
      <c r="C76" s="84">
        <v>0</v>
      </c>
      <c r="D76" s="85" t="s">
        <v>562</v>
      </c>
      <c r="E76" s="84">
        <v>2019</v>
      </c>
      <c r="F76" s="84">
        <v>2019</v>
      </c>
      <c r="G76" s="52" t="s">
        <v>86</v>
      </c>
      <c r="H76" s="52" t="s">
        <v>87</v>
      </c>
      <c r="I76" s="85" t="s">
        <v>22</v>
      </c>
      <c r="J76" s="85" t="s">
        <v>88</v>
      </c>
    </row>
    <row r="77" spans="1:10" x14ac:dyDescent="0.25">
      <c r="A77" s="97">
        <v>75</v>
      </c>
      <c r="B77" s="84">
        <v>2</v>
      </c>
      <c r="C77" s="84">
        <v>0</v>
      </c>
      <c r="D77" s="85" t="s">
        <v>562</v>
      </c>
      <c r="E77" s="84">
        <v>2019</v>
      </c>
      <c r="F77" s="84">
        <v>2019</v>
      </c>
      <c r="G77" s="52" t="s">
        <v>519</v>
      </c>
      <c r="H77" s="52" t="s">
        <v>109</v>
      </c>
      <c r="I77" s="85" t="s">
        <v>22</v>
      </c>
      <c r="J77" s="85" t="s">
        <v>520</v>
      </c>
    </row>
    <row r="78" spans="1:10" ht="15.75" thickBot="1" x14ac:dyDescent="0.3">
      <c r="A78" s="101">
        <v>76</v>
      </c>
      <c r="B78" s="109">
        <v>2</v>
      </c>
      <c r="C78" s="109">
        <v>0</v>
      </c>
      <c r="D78" s="110" t="s">
        <v>562</v>
      </c>
      <c r="E78" s="109">
        <v>2019</v>
      </c>
      <c r="F78" s="109">
        <v>2018</v>
      </c>
      <c r="G78" s="111" t="s">
        <v>89</v>
      </c>
      <c r="H78" s="111" t="s">
        <v>90</v>
      </c>
      <c r="I78" s="110" t="s">
        <v>22</v>
      </c>
      <c r="J78" s="110" t="s">
        <v>91</v>
      </c>
    </row>
    <row r="79" spans="1:10" x14ac:dyDescent="0.25">
      <c r="A79" s="105">
        <v>77</v>
      </c>
      <c r="B79" s="112">
        <v>3</v>
      </c>
      <c r="C79" s="112">
        <v>0</v>
      </c>
      <c r="D79" s="113" t="s">
        <v>562</v>
      </c>
      <c r="E79" s="112">
        <v>2018</v>
      </c>
      <c r="F79" s="112">
        <v>2017</v>
      </c>
      <c r="G79" s="114" t="s">
        <v>92</v>
      </c>
      <c r="H79" s="114" t="s">
        <v>93</v>
      </c>
      <c r="I79" s="113" t="s">
        <v>16</v>
      </c>
      <c r="J79" s="113" t="s">
        <v>94</v>
      </c>
    </row>
    <row r="80" spans="1:10" x14ac:dyDescent="0.25">
      <c r="A80" s="97">
        <v>78</v>
      </c>
      <c r="B80" s="87">
        <v>3</v>
      </c>
      <c r="C80" s="87">
        <v>0</v>
      </c>
      <c r="D80" s="88" t="s">
        <v>562</v>
      </c>
      <c r="E80" s="87">
        <v>2018</v>
      </c>
      <c r="F80" s="87">
        <v>2018</v>
      </c>
      <c r="G80" s="89" t="s">
        <v>95</v>
      </c>
      <c r="H80" s="89" t="s">
        <v>82</v>
      </c>
      <c r="I80" s="88" t="s">
        <v>16</v>
      </c>
      <c r="J80" s="88" t="s">
        <v>96</v>
      </c>
    </row>
    <row r="81" spans="1:10" x14ac:dyDescent="0.25">
      <c r="A81" s="97">
        <v>79</v>
      </c>
      <c r="B81" s="87">
        <v>3</v>
      </c>
      <c r="C81" s="87">
        <v>0</v>
      </c>
      <c r="D81" s="88" t="s">
        <v>562</v>
      </c>
      <c r="E81" s="87">
        <v>2018</v>
      </c>
      <c r="F81" s="87">
        <v>2018</v>
      </c>
      <c r="G81" s="89" t="s">
        <v>97</v>
      </c>
      <c r="H81" s="89" t="s">
        <v>98</v>
      </c>
      <c r="I81" s="88" t="s">
        <v>16</v>
      </c>
      <c r="J81" s="88" t="s">
        <v>99</v>
      </c>
    </row>
    <row r="82" spans="1:10" x14ac:dyDescent="0.25">
      <c r="A82" s="97">
        <v>80</v>
      </c>
      <c r="B82" s="87">
        <v>3</v>
      </c>
      <c r="C82" s="87">
        <v>0</v>
      </c>
      <c r="D82" s="88" t="s">
        <v>562</v>
      </c>
      <c r="E82" s="87">
        <v>2018</v>
      </c>
      <c r="F82" s="87">
        <v>2017</v>
      </c>
      <c r="G82" s="89" t="s">
        <v>100</v>
      </c>
      <c r="H82" s="89" t="s">
        <v>101</v>
      </c>
      <c r="I82" s="88" t="s">
        <v>22</v>
      </c>
      <c r="J82" s="88" t="s">
        <v>102</v>
      </c>
    </row>
    <row r="83" spans="1:10" x14ac:dyDescent="0.25">
      <c r="A83" s="97">
        <v>81</v>
      </c>
      <c r="B83" s="87">
        <v>3</v>
      </c>
      <c r="C83" s="87">
        <v>0</v>
      </c>
      <c r="D83" s="88" t="s">
        <v>562</v>
      </c>
      <c r="E83" s="87">
        <v>2018</v>
      </c>
      <c r="F83" s="87">
        <v>2018</v>
      </c>
      <c r="G83" s="89" t="s">
        <v>103</v>
      </c>
      <c r="H83" s="89" t="s">
        <v>37</v>
      </c>
      <c r="I83" s="88" t="s">
        <v>22</v>
      </c>
      <c r="J83" s="88" t="s">
        <v>104</v>
      </c>
    </row>
    <row r="84" spans="1:10" x14ac:dyDescent="0.25">
      <c r="A84" s="97">
        <v>82</v>
      </c>
      <c r="B84" s="87">
        <v>3</v>
      </c>
      <c r="C84" s="87">
        <v>0</v>
      </c>
      <c r="D84" s="88" t="s">
        <v>562</v>
      </c>
      <c r="E84" s="87">
        <v>2018</v>
      </c>
      <c r="F84" s="87">
        <v>2018</v>
      </c>
      <c r="G84" s="89" t="s">
        <v>105</v>
      </c>
      <c r="H84" s="89" t="s">
        <v>106</v>
      </c>
      <c r="I84" s="88" t="s">
        <v>16</v>
      </c>
      <c r="J84" s="88" t="s">
        <v>107</v>
      </c>
    </row>
    <row r="85" spans="1:10" x14ac:dyDescent="0.25">
      <c r="A85" s="97">
        <v>83</v>
      </c>
      <c r="B85" s="87">
        <v>3</v>
      </c>
      <c r="C85" s="87">
        <v>0</v>
      </c>
      <c r="D85" s="88" t="s">
        <v>562</v>
      </c>
      <c r="E85" s="87">
        <v>2018</v>
      </c>
      <c r="F85" s="87">
        <v>2018</v>
      </c>
      <c r="G85" s="89" t="s">
        <v>108</v>
      </c>
      <c r="H85" s="89" t="s">
        <v>109</v>
      </c>
      <c r="I85" s="88" t="s">
        <v>22</v>
      </c>
      <c r="J85" s="88" t="s">
        <v>110</v>
      </c>
    </row>
    <row r="86" spans="1:10" x14ac:dyDescent="0.25">
      <c r="A86" s="97">
        <v>84</v>
      </c>
      <c r="B86" s="87">
        <v>3</v>
      </c>
      <c r="C86" s="87">
        <v>0</v>
      </c>
      <c r="D86" s="88" t="s">
        <v>562</v>
      </c>
      <c r="E86" s="87">
        <v>2018</v>
      </c>
      <c r="F86" s="87">
        <v>2018</v>
      </c>
      <c r="G86" s="89" t="s">
        <v>111</v>
      </c>
      <c r="H86" s="89" t="s">
        <v>112</v>
      </c>
      <c r="I86" s="88" t="s">
        <v>16</v>
      </c>
      <c r="J86" s="88" t="s">
        <v>113</v>
      </c>
    </row>
    <row r="87" spans="1:10" x14ac:dyDescent="0.25">
      <c r="A87" s="97">
        <v>85</v>
      </c>
      <c r="B87" s="87">
        <v>3</v>
      </c>
      <c r="C87" s="87">
        <v>0</v>
      </c>
      <c r="D87" s="88" t="s">
        <v>562</v>
      </c>
      <c r="E87" s="87">
        <v>2018</v>
      </c>
      <c r="F87" s="87">
        <v>2017</v>
      </c>
      <c r="G87" s="89" t="s">
        <v>114</v>
      </c>
      <c r="H87" s="89" t="s">
        <v>115</v>
      </c>
      <c r="I87" s="88" t="s">
        <v>22</v>
      </c>
      <c r="J87" s="88" t="s">
        <v>116</v>
      </c>
    </row>
    <row r="88" spans="1:10" x14ac:dyDescent="0.25">
      <c r="A88" s="97">
        <v>86</v>
      </c>
      <c r="B88" s="87">
        <v>3</v>
      </c>
      <c r="C88" s="87">
        <v>0</v>
      </c>
      <c r="D88" s="88" t="s">
        <v>562</v>
      </c>
      <c r="E88" s="87">
        <v>2018</v>
      </c>
      <c r="F88" s="87">
        <v>2018</v>
      </c>
      <c r="G88" s="89" t="s">
        <v>117</v>
      </c>
      <c r="H88" s="89" t="s">
        <v>118</v>
      </c>
      <c r="I88" s="88" t="s">
        <v>22</v>
      </c>
      <c r="J88" s="88" t="s">
        <v>119</v>
      </c>
    </row>
    <row r="89" spans="1:10" x14ac:dyDescent="0.25">
      <c r="A89" s="97">
        <v>87</v>
      </c>
      <c r="B89" s="87">
        <v>3</v>
      </c>
      <c r="C89" s="87">
        <v>0</v>
      </c>
      <c r="D89" s="88" t="s">
        <v>562</v>
      </c>
      <c r="E89" s="87">
        <v>2018</v>
      </c>
      <c r="F89" s="87">
        <v>2017</v>
      </c>
      <c r="G89" s="89" t="s">
        <v>120</v>
      </c>
      <c r="H89" s="89" t="s">
        <v>121</v>
      </c>
      <c r="I89" s="88" t="s">
        <v>16</v>
      </c>
      <c r="J89" s="88" t="s">
        <v>122</v>
      </c>
    </row>
    <row r="90" spans="1:10" x14ac:dyDescent="0.25">
      <c r="A90" s="97">
        <v>88</v>
      </c>
      <c r="B90" s="87">
        <v>3</v>
      </c>
      <c r="C90" s="87">
        <v>0</v>
      </c>
      <c r="D90" s="88" t="s">
        <v>562</v>
      </c>
      <c r="E90" s="87">
        <v>2018</v>
      </c>
      <c r="F90" s="87">
        <v>2017</v>
      </c>
      <c r="G90" s="89" t="s">
        <v>123</v>
      </c>
      <c r="H90" s="89" t="s">
        <v>40</v>
      </c>
      <c r="I90" s="88" t="s">
        <v>22</v>
      </c>
      <c r="J90" s="88" t="s">
        <v>124</v>
      </c>
    </row>
    <row r="91" spans="1:10" x14ac:dyDescent="0.25">
      <c r="A91" s="97">
        <v>89</v>
      </c>
      <c r="B91" s="87">
        <v>3</v>
      </c>
      <c r="C91" s="87">
        <v>0</v>
      </c>
      <c r="D91" s="88" t="s">
        <v>562</v>
      </c>
      <c r="E91" s="87">
        <v>2018</v>
      </c>
      <c r="F91" s="87">
        <v>2017</v>
      </c>
      <c r="G91" s="89" t="s">
        <v>125</v>
      </c>
      <c r="H91" s="89" t="s">
        <v>126</v>
      </c>
      <c r="I91" s="88" t="s">
        <v>22</v>
      </c>
      <c r="J91" s="88" t="s">
        <v>127</v>
      </c>
    </row>
    <row r="92" spans="1:10" x14ac:dyDescent="0.25">
      <c r="A92" s="97">
        <v>90</v>
      </c>
      <c r="B92" s="87">
        <v>3</v>
      </c>
      <c r="C92" s="87">
        <v>0</v>
      </c>
      <c r="D92" s="88" t="s">
        <v>562</v>
      </c>
      <c r="E92" s="87">
        <v>2018</v>
      </c>
      <c r="F92" s="87">
        <v>2018</v>
      </c>
      <c r="G92" s="89" t="s">
        <v>128</v>
      </c>
      <c r="H92" s="89" t="s">
        <v>109</v>
      </c>
      <c r="I92" s="88" t="s">
        <v>22</v>
      </c>
      <c r="J92" s="88" t="s">
        <v>129</v>
      </c>
    </row>
    <row r="93" spans="1:10" x14ac:dyDescent="0.25">
      <c r="A93" s="97">
        <v>91</v>
      </c>
      <c r="B93" s="87">
        <v>3</v>
      </c>
      <c r="C93" s="87">
        <v>0</v>
      </c>
      <c r="D93" s="88" t="s">
        <v>562</v>
      </c>
      <c r="E93" s="87">
        <v>2018</v>
      </c>
      <c r="F93" s="87">
        <v>2017</v>
      </c>
      <c r="G93" s="89" t="s">
        <v>130</v>
      </c>
      <c r="H93" s="89" t="s">
        <v>82</v>
      </c>
      <c r="I93" s="88" t="s">
        <v>16</v>
      </c>
      <c r="J93" s="88" t="s">
        <v>131</v>
      </c>
    </row>
    <row r="94" spans="1:10" x14ac:dyDescent="0.25">
      <c r="A94" s="97">
        <v>92</v>
      </c>
      <c r="B94" s="87">
        <v>3</v>
      </c>
      <c r="C94" s="87">
        <v>0</v>
      </c>
      <c r="D94" s="88" t="s">
        <v>562</v>
      </c>
      <c r="E94" s="87">
        <v>2018</v>
      </c>
      <c r="F94" s="87">
        <v>2018</v>
      </c>
      <c r="G94" s="89" t="s">
        <v>132</v>
      </c>
      <c r="H94" s="89" t="s">
        <v>133</v>
      </c>
      <c r="I94" s="88" t="s">
        <v>16</v>
      </c>
      <c r="J94" s="88" t="s">
        <v>134</v>
      </c>
    </row>
    <row r="95" spans="1:10" x14ac:dyDescent="0.25">
      <c r="A95" s="97">
        <v>93</v>
      </c>
      <c r="B95" s="87">
        <v>3</v>
      </c>
      <c r="C95" s="87">
        <v>0</v>
      </c>
      <c r="D95" s="88" t="s">
        <v>562</v>
      </c>
      <c r="E95" s="87">
        <v>2018</v>
      </c>
      <c r="F95" s="87">
        <v>2018</v>
      </c>
      <c r="G95" s="89" t="s">
        <v>135</v>
      </c>
      <c r="H95" s="89" t="s">
        <v>136</v>
      </c>
      <c r="I95" s="88" t="s">
        <v>22</v>
      </c>
      <c r="J95" s="88" t="s">
        <v>137</v>
      </c>
    </row>
    <row r="96" spans="1:10" x14ac:dyDescent="0.25">
      <c r="A96" s="97">
        <v>94</v>
      </c>
      <c r="B96" s="87">
        <v>3</v>
      </c>
      <c r="C96" s="87">
        <v>0</v>
      </c>
      <c r="D96" s="88" t="s">
        <v>562</v>
      </c>
      <c r="E96" s="87">
        <v>2018</v>
      </c>
      <c r="F96" s="87">
        <v>2018</v>
      </c>
      <c r="G96" s="89" t="s">
        <v>138</v>
      </c>
      <c r="H96" s="89" t="s">
        <v>139</v>
      </c>
      <c r="I96" s="88" t="s">
        <v>22</v>
      </c>
      <c r="J96" s="88" t="s">
        <v>140</v>
      </c>
    </row>
    <row r="97" spans="1:10" x14ac:dyDescent="0.25">
      <c r="A97" s="97">
        <v>95</v>
      </c>
      <c r="B97" s="87">
        <v>3</v>
      </c>
      <c r="C97" s="87">
        <v>0</v>
      </c>
      <c r="D97" s="88" t="s">
        <v>562</v>
      </c>
      <c r="E97" s="87">
        <v>2018</v>
      </c>
      <c r="F97" s="87">
        <v>2016</v>
      </c>
      <c r="G97" s="89" t="s">
        <v>141</v>
      </c>
      <c r="H97" s="89" t="s">
        <v>142</v>
      </c>
      <c r="I97" s="88" t="s">
        <v>22</v>
      </c>
      <c r="J97" s="88" t="s">
        <v>143</v>
      </c>
    </row>
    <row r="98" spans="1:10" x14ac:dyDescent="0.25">
      <c r="A98" s="97">
        <v>96</v>
      </c>
      <c r="B98" s="87">
        <v>3</v>
      </c>
      <c r="C98" s="87">
        <v>0</v>
      </c>
      <c r="D98" s="88" t="s">
        <v>562</v>
      </c>
      <c r="E98" s="87">
        <v>2018</v>
      </c>
      <c r="F98" s="87">
        <v>2007</v>
      </c>
      <c r="G98" s="89" t="s">
        <v>144</v>
      </c>
      <c r="H98" s="89" t="s">
        <v>145</v>
      </c>
      <c r="I98" s="88" t="s">
        <v>16</v>
      </c>
      <c r="J98" s="88" t="s">
        <v>146</v>
      </c>
    </row>
    <row r="99" spans="1:10" x14ac:dyDescent="0.25">
      <c r="A99" s="97">
        <v>97</v>
      </c>
      <c r="B99" s="87">
        <v>3</v>
      </c>
      <c r="C99" s="87">
        <v>0</v>
      </c>
      <c r="D99" s="88" t="s">
        <v>562</v>
      </c>
      <c r="E99" s="87">
        <v>2018</v>
      </c>
      <c r="F99" s="87">
        <v>2017</v>
      </c>
      <c r="G99" s="89" t="s">
        <v>147</v>
      </c>
      <c r="H99" s="89" t="s">
        <v>148</v>
      </c>
      <c r="I99" s="88" t="s">
        <v>22</v>
      </c>
      <c r="J99" s="88" t="s">
        <v>149</v>
      </c>
    </row>
    <row r="100" spans="1:10" x14ac:dyDescent="0.25">
      <c r="A100" s="97">
        <v>98</v>
      </c>
      <c r="B100" s="87">
        <v>3</v>
      </c>
      <c r="C100" s="87">
        <v>0</v>
      </c>
      <c r="D100" s="88" t="s">
        <v>562</v>
      </c>
      <c r="E100" s="87">
        <v>2018</v>
      </c>
      <c r="F100" s="87">
        <v>2018</v>
      </c>
      <c r="G100" s="89" t="s">
        <v>150</v>
      </c>
      <c r="H100" s="89" t="s">
        <v>151</v>
      </c>
      <c r="I100" s="88" t="s">
        <v>16</v>
      </c>
      <c r="J100" s="88" t="s">
        <v>152</v>
      </c>
    </row>
    <row r="101" spans="1:10" x14ac:dyDescent="0.25">
      <c r="A101" s="97">
        <v>99</v>
      </c>
      <c r="B101" s="87">
        <v>3</v>
      </c>
      <c r="C101" s="87">
        <v>0</v>
      </c>
      <c r="D101" s="88" t="s">
        <v>562</v>
      </c>
      <c r="E101" s="87">
        <v>2018</v>
      </c>
      <c r="F101" s="87">
        <v>2018</v>
      </c>
      <c r="G101" s="89" t="s">
        <v>153</v>
      </c>
      <c r="H101" s="89" t="s">
        <v>154</v>
      </c>
      <c r="I101" s="88" t="s">
        <v>22</v>
      </c>
      <c r="J101" s="88" t="s">
        <v>155</v>
      </c>
    </row>
    <row r="102" spans="1:10" x14ac:dyDescent="0.25">
      <c r="A102" s="97">
        <v>100</v>
      </c>
      <c r="B102" s="87">
        <v>3</v>
      </c>
      <c r="C102" s="87">
        <v>0</v>
      </c>
      <c r="D102" s="88" t="s">
        <v>562</v>
      </c>
      <c r="E102" s="87">
        <v>2018</v>
      </c>
      <c r="F102" s="87">
        <v>2016</v>
      </c>
      <c r="G102" s="89" t="s">
        <v>156</v>
      </c>
      <c r="H102" s="89" t="s">
        <v>34</v>
      </c>
      <c r="I102" s="88" t="s">
        <v>22</v>
      </c>
      <c r="J102" s="88" t="s">
        <v>157</v>
      </c>
    </row>
    <row r="103" spans="1:10" x14ac:dyDescent="0.25">
      <c r="A103" s="97">
        <v>101</v>
      </c>
      <c r="B103" s="87">
        <v>3</v>
      </c>
      <c r="C103" s="87">
        <v>0</v>
      </c>
      <c r="D103" s="88" t="s">
        <v>562</v>
      </c>
      <c r="E103" s="87">
        <v>2018</v>
      </c>
      <c r="F103" s="87">
        <v>2018</v>
      </c>
      <c r="G103" s="89" t="s">
        <v>158</v>
      </c>
      <c r="H103" s="89" t="s">
        <v>25</v>
      </c>
      <c r="I103" s="88" t="s">
        <v>22</v>
      </c>
      <c r="J103" s="88" t="s">
        <v>159</v>
      </c>
    </row>
    <row r="104" spans="1:10" x14ac:dyDescent="0.25">
      <c r="A104" s="97">
        <v>102</v>
      </c>
      <c r="B104" s="87">
        <v>3</v>
      </c>
      <c r="C104" s="87">
        <v>0</v>
      </c>
      <c r="D104" s="88" t="s">
        <v>562</v>
      </c>
      <c r="E104" s="87">
        <v>2018</v>
      </c>
      <c r="F104" s="87">
        <v>2018</v>
      </c>
      <c r="G104" s="89" t="s">
        <v>160</v>
      </c>
      <c r="H104" s="89" t="s">
        <v>79</v>
      </c>
      <c r="I104" s="88" t="s">
        <v>22</v>
      </c>
      <c r="J104" s="88" t="s">
        <v>161</v>
      </c>
    </row>
    <row r="105" spans="1:10" x14ac:dyDescent="0.25">
      <c r="A105" s="97">
        <v>103</v>
      </c>
      <c r="B105" s="87">
        <v>3</v>
      </c>
      <c r="C105" s="87">
        <v>0</v>
      </c>
      <c r="D105" s="88" t="s">
        <v>562</v>
      </c>
      <c r="E105" s="87">
        <v>2018</v>
      </c>
      <c r="F105" s="87">
        <v>2018</v>
      </c>
      <c r="G105" s="89" t="s">
        <v>162</v>
      </c>
      <c r="H105" s="89" t="s">
        <v>163</v>
      </c>
      <c r="I105" s="88" t="s">
        <v>22</v>
      </c>
      <c r="J105" s="88" t="s">
        <v>164</v>
      </c>
    </row>
    <row r="106" spans="1:10" x14ac:dyDescent="0.25">
      <c r="A106" s="97">
        <v>104</v>
      </c>
      <c r="B106" s="87">
        <v>3</v>
      </c>
      <c r="C106" s="87">
        <v>0</v>
      </c>
      <c r="D106" s="88" t="s">
        <v>562</v>
      </c>
      <c r="E106" s="87">
        <v>2018</v>
      </c>
      <c r="F106" s="87">
        <v>2018</v>
      </c>
      <c r="G106" s="89" t="s">
        <v>165</v>
      </c>
      <c r="H106" s="89" t="s">
        <v>34</v>
      </c>
      <c r="I106" s="88" t="s">
        <v>22</v>
      </c>
      <c r="J106" s="88" t="s">
        <v>166</v>
      </c>
    </row>
    <row r="107" spans="1:10" x14ac:dyDescent="0.25">
      <c r="A107" s="97">
        <v>105</v>
      </c>
      <c r="B107" s="87">
        <v>3</v>
      </c>
      <c r="C107" s="87">
        <v>0</v>
      </c>
      <c r="D107" s="88" t="s">
        <v>562</v>
      </c>
      <c r="E107" s="87">
        <v>2018</v>
      </c>
      <c r="F107" s="87">
        <v>2018</v>
      </c>
      <c r="G107" s="89" t="s">
        <v>167</v>
      </c>
      <c r="H107" s="89" t="s">
        <v>168</v>
      </c>
      <c r="I107" s="88" t="s">
        <v>22</v>
      </c>
      <c r="J107" s="88" t="s">
        <v>169</v>
      </c>
    </row>
    <row r="108" spans="1:10" x14ac:dyDescent="0.25">
      <c r="A108" s="97">
        <v>106</v>
      </c>
      <c r="B108" s="87">
        <v>3</v>
      </c>
      <c r="C108" s="87">
        <v>0</v>
      </c>
      <c r="D108" s="88" t="s">
        <v>562</v>
      </c>
      <c r="E108" s="87">
        <v>2018</v>
      </c>
      <c r="F108" s="87">
        <v>2018</v>
      </c>
      <c r="G108" s="89" t="s">
        <v>170</v>
      </c>
      <c r="H108" s="89" t="s">
        <v>171</v>
      </c>
      <c r="I108" s="88" t="s">
        <v>16</v>
      </c>
      <c r="J108" s="88" t="s">
        <v>172</v>
      </c>
    </row>
    <row r="109" spans="1:10" x14ac:dyDescent="0.25">
      <c r="A109" s="97">
        <v>107</v>
      </c>
      <c r="B109" s="87">
        <v>3</v>
      </c>
      <c r="C109" s="87">
        <v>0</v>
      </c>
      <c r="D109" s="88" t="s">
        <v>562</v>
      </c>
      <c r="E109" s="87">
        <v>2018</v>
      </c>
      <c r="F109" s="87">
        <v>2018</v>
      </c>
      <c r="G109" s="89" t="s">
        <v>173</v>
      </c>
      <c r="H109" s="89" t="s">
        <v>174</v>
      </c>
      <c r="I109" s="88" t="s">
        <v>22</v>
      </c>
      <c r="J109" s="88" t="s">
        <v>175</v>
      </c>
    </row>
    <row r="110" spans="1:10" x14ac:dyDescent="0.25">
      <c r="A110" s="97">
        <v>108</v>
      </c>
      <c r="B110" s="87">
        <v>3</v>
      </c>
      <c r="C110" s="87">
        <v>0</v>
      </c>
      <c r="D110" s="88" t="s">
        <v>562</v>
      </c>
      <c r="E110" s="87">
        <v>2018</v>
      </c>
      <c r="F110" s="87">
        <v>2018</v>
      </c>
      <c r="G110" s="89" t="s">
        <v>176</v>
      </c>
      <c r="H110" s="89" t="s">
        <v>177</v>
      </c>
      <c r="I110" s="88" t="s">
        <v>16</v>
      </c>
      <c r="J110" s="88" t="s">
        <v>178</v>
      </c>
    </row>
    <row r="111" spans="1:10" x14ac:dyDescent="0.25">
      <c r="A111" s="97">
        <v>109</v>
      </c>
      <c r="B111" s="87">
        <v>3</v>
      </c>
      <c r="C111" s="87">
        <v>0</v>
      </c>
      <c r="D111" s="88" t="s">
        <v>562</v>
      </c>
      <c r="E111" s="87">
        <v>2018</v>
      </c>
      <c r="F111" s="87">
        <v>2018</v>
      </c>
      <c r="G111" s="89" t="s">
        <v>179</v>
      </c>
      <c r="H111" s="89" t="s">
        <v>180</v>
      </c>
      <c r="I111" s="88" t="s">
        <v>22</v>
      </c>
      <c r="J111" s="88" t="s">
        <v>181</v>
      </c>
    </row>
    <row r="112" spans="1:10" x14ac:dyDescent="0.25">
      <c r="A112" s="97">
        <v>110</v>
      </c>
      <c r="B112" s="87">
        <v>3</v>
      </c>
      <c r="C112" s="87">
        <v>0</v>
      </c>
      <c r="D112" s="88" t="s">
        <v>562</v>
      </c>
      <c r="E112" s="87">
        <v>2018</v>
      </c>
      <c r="F112" s="87">
        <v>2018</v>
      </c>
      <c r="G112" s="89" t="s">
        <v>182</v>
      </c>
      <c r="H112" s="89" t="s">
        <v>163</v>
      </c>
      <c r="I112" s="88" t="s">
        <v>22</v>
      </c>
      <c r="J112" s="88" t="s">
        <v>183</v>
      </c>
    </row>
    <row r="113" spans="1:10" ht="15.75" thickBot="1" x14ac:dyDescent="0.3">
      <c r="A113" s="101">
        <v>111</v>
      </c>
      <c r="B113" s="115">
        <v>3</v>
      </c>
      <c r="C113" s="115">
        <v>0</v>
      </c>
      <c r="D113" s="116" t="s">
        <v>562</v>
      </c>
      <c r="E113" s="115">
        <v>2018</v>
      </c>
      <c r="F113" s="115">
        <v>2018</v>
      </c>
      <c r="G113" s="117" t="s">
        <v>184</v>
      </c>
      <c r="H113" s="117" t="s">
        <v>49</v>
      </c>
      <c r="I113" s="116" t="s">
        <v>22</v>
      </c>
      <c r="J113" s="116" t="s">
        <v>185</v>
      </c>
    </row>
    <row r="114" spans="1:10" x14ac:dyDescent="0.25">
      <c r="A114" s="105">
        <v>112</v>
      </c>
      <c r="B114" s="118">
        <v>3</v>
      </c>
      <c r="C114" s="118">
        <v>2</v>
      </c>
      <c r="D114" s="119" t="s">
        <v>567</v>
      </c>
      <c r="E114" s="118">
        <v>2016</v>
      </c>
      <c r="F114" s="118">
        <v>2016</v>
      </c>
      <c r="G114" s="120" t="s">
        <v>237</v>
      </c>
      <c r="H114" s="120" t="s">
        <v>51</v>
      </c>
      <c r="I114" s="119" t="s">
        <v>16</v>
      </c>
      <c r="J114" s="119" t="s">
        <v>238</v>
      </c>
    </row>
    <row r="115" spans="1:10" x14ac:dyDescent="0.25">
      <c r="A115" s="97">
        <v>113</v>
      </c>
      <c r="B115" s="91">
        <v>3</v>
      </c>
      <c r="C115" s="91">
        <v>2</v>
      </c>
      <c r="D115" s="92" t="s">
        <v>567</v>
      </c>
      <c r="E115" s="91">
        <v>2016</v>
      </c>
      <c r="F115" s="91">
        <v>2016</v>
      </c>
      <c r="G115" s="49" t="s">
        <v>239</v>
      </c>
      <c r="H115" s="49" t="s">
        <v>240</v>
      </c>
      <c r="I115" s="92" t="s">
        <v>16</v>
      </c>
      <c r="J115" s="92" t="s">
        <v>241</v>
      </c>
    </row>
    <row r="116" spans="1:10" x14ac:dyDescent="0.25">
      <c r="A116" s="97">
        <v>114</v>
      </c>
      <c r="B116" s="91">
        <v>3</v>
      </c>
      <c r="C116" s="91">
        <v>2</v>
      </c>
      <c r="D116" s="92" t="s">
        <v>567</v>
      </c>
      <c r="E116" s="91">
        <v>2016</v>
      </c>
      <c r="F116" s="91">
        <v>2016</v>
      </c>
      <c r="G116" s="49" t="s">
        <v>254</v>
      </c>
      <c r="H116" s="49" t="s">
        <v>255</v>
      </c>
      <c r="I116" s="92" t="s">
        <v>22</v>
      </c>
      <c r="J116" s="92" t="s">
        <v>256</v>
      </c>
    </row>
    <row r="117" spans="1:10" x14ac:dyDescent="0.25">
      <c r="A117" s="97">
        <v>115</v>
      </c>
      <c r="B117" s="91">
        <v>3</v>
      </c>
      <c r="C117" s="91">
        <v>3</v>
      </c>
      <c r="D117" s="92" t="s">
        <v>567</v>
      </c>
      <c r="E117" s="91">
        <v>2015</v>
      </c>
      <c r="F117" s="91">
        <v>2014</v>
      </c>
      <c r="G117" s="49" t="s">
        <v>69</v>
      </c>
      <c r="H117" s="49" t="s">
        <v>266</v>
      </c>
      <c r="I117" s="92" t="s">
        <v>16</v>
      </c>
      <c r="J117" s="92" t="s">
        <v>426</v>
      </c>
    </row>
    <row r="118" spans="1:10" x14ac:dyDescent="0.25">
      <c r="A118" s="97">
        <v>116</v>
      </c>
      <c r="B118" s="91">
        <v>3</v>
      </c>
      <c r="C118" s="91">
        <v>4</v>
      </c>
      <c r="D118" s="92" t="s">
        <v>567</v>
      </c>
      <c r="E118" s="91">
        <v>2014</v>
      </c>
      <c r="F118" s="91">
        <v>2009</v>
      </c>
      <c r="G118" s="49" t="s">
        <v>541</v>
      </c>
      <c r="H118" s="49" t="s">
        <v>542</v>
      </c>
      <c r="I118" s="92" t="s">
        <v>22</v>
      </c>
      <c r="J118" s="92" t="s">
        <v>543</v>
      </c>
    </row>
    <row r="119" spans="1:10" x14ac:dyDescent="0.25">
      <c r="A119" s="97">
        <v>117</v>
      </c>
      <c r="B119" s="91">
        <v>3</v>
      </c>
      <c r="C119" s="91">
        <v>5</v>
      </c>
      <c r="D119" s="92" t="s">
        <v>567</v>
      </c>
      <c r="E119" s="91">
        <v>2013</v>
      </c>
      <c r="F119" s="91">
        <v>2013</v>
      </c>
      <c r="G119" s="49" t="s">
        <v>260</v>
      </c>
      <c r="H119" s="49" t="s">
        <v>261</v>
      </c>
      <c r="I119" s="92" t="s">
        <v>16</v>
      </c>
      <c r="J119" s="92" t="s">
        <v>262</v>
      </c>
    </row>
    <row r="120" spans="1:10" x14ac:dyDescent="0.25">
      <c r="A120" s="97">
        <v>118</v>
      </c>
      <c r="B120" s="91">
        <v>3</v>
      </c>
      <c r="C120" s="91">
        <v>5</v>
      </c>
      <c r="D120" s="92" t="s">
        <v>567</v>
      </c>
      <c r="E120" s="91">
        <v>2013</v>
      </c>
      <c r="F120" s="91">
        <v>2006</v>
      </c>
      <c r="G120" s="49" t="s">
        <v>551</v>
      </c>
      <c r="H120" s="49" t="s">
        <v>435</v>
      </c>
      <c r="I120" s="92" t="s">
        <v>22</v>
      </c>
      <c r="J120" s="92" t="s">
        <v>552</v>
      </c>
    </row>
    <row r="121" spans="1:10" x14ac:dyDescent="0.25">
      <c r="A121" s="97">
        <v>119</v>
      </c>
      <c r="B121" s="91">
        <v>3</v>
      </c>
      <c r="C121" s="91">
        <v>5</v>
      </c>
      <c r="D121" s="92" t="s">
        <v>567</v>
      </c>
      <c r="E121" s="91">
        <v>2013</v>
      </c>
      <c r="F121" s="91">
        <v>2013</v>
      </c>
      <c r="G121" s="49" t="s">
        <v>427</v>
      </c>
      <c r="H121" s="49" t="s">
        <v>52</v>
      </c>
      <c r="I121" s="92" t="s">
        <v>22</v>
      </c>
      <c r="J121" s="92" t="s">
        <v>428</v>
      </c>
    </row>
    <row r="122" spans="1:10" x14ac:dyDescent="0.25">
      <c r="A122" s="97">
        <v>120</v>
      </c>
      <c r="B122" s="91">
        <v>3</v>
      </c>
      <c r="C122" s="91">
        <v>5</v>
      </c>
      <c r="D122" s="92" t="s">
        <v>567</v>
      </c>
      <c r="E122" s="91">
        <v>2013</v>
      </c>
      <c r="F122" s="91">
        <v>2013</v>
      </c>
      <c r="G122" s="49" t="s">
        <v>263</v>
      </c>
      <c r="H122" s="49" t="s">
        <v>82</v>
      </c>
      <c r="I122" s="92" t="s">
        <v>16</v>
      </c>
      <c r="J122" s="92" t="s">
        <v>264</v>
      </c>
    </row>
    <row r="123" spans="1:10" x14ac:dyDescent="0.25">
      <c r="A123" s="97">
        <v>121</v>
      </c>
      <c r="B123" s="91">
        <v>3</v>
      </c>
      <c r="C123" s="91">
        <v>6</v>
      </c>
      <c r="D123" s="92" t="s">
        <v>567</v>
      </c>
      <c r="E123" s="91">
        <v>2012</v>
      </c>
      <c r="F123" s="91">
        <v>2012</v>
      </c>
      <c r="G123" s="49" t="s">
        <v>524</v>
      </c>
      <c r="H123" s="49" t="s">
        <v>525</v>
      </c>
      <c r="I123" s="92" t="s">
        <v>16</v>
      </c>
      <c r="J123" s="92" t="s">
        <v>526</v>
      </c>
    </row>
    <row r="124" spans="1:10" x14ac:dyDescent="0.25">
      <c r="A124" s="97">
        <v>122</v>
      </c>
      <c r="B124" s="91">
        <v>3</v>
      </c>
      <c r="C124" s="91">
        <v>7</v>
      </c>
      <c r="D124" s="92" t="s">
        <v>567</v>
      </c>
      <c r="E124" s="91">
        <v>2011</v>
      </c>
      <c r="F124" s="91">
        <v>2010</v>
      </c>
      <c r="G124" s="49" t="s">
        <v>265</v>
      </c>
      <c r="H124" s="49" t="s">
        <v>266</v>
      </c>
      <c r="I124" s="92" t="s">
        <v>16</v>
      </c>
      <c r="J124" s="92" t="s">
        <v>267</v>
      </c>
    </row>
  </sheetData>
  <mergeCells count="8">
    <mergeCell ref="N10:P10"/>
    <mergeCell ref="M13:P13"/>
    <mergeCell ref="B1:J1"/>
    <mergeCell ref="M5:P5"/>
    <mergeCell ref="N6:P6"/>
    <mergeCell ref="N7:P7"/>
    <mergeCell ref="N8:P8"/>
    <mergeCell ref="N9:P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I131" zoomScale="85" zoomScaleNormal="85" workbookViewId="0">
      <selection activeCell="AC119" sqref="AC119"/>
    </sheetView>
  </sheetViews>
  <sheetFormatPr defaultRowHeight="15" x14ac:dyDescent="0.25"/>
  <cols>
    <col min="9" max="9" width="36.140625" bestFit="1" customWidth="1"/>
    <col min="13" max="13" width="14.5703125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">
        <v>1</v>
      </c>
      <c r="B2" s="35">
        <v>2016</v>
      </c>
      <c r="C2" s="36" t="s">
        <v>239</v>
      </c>
      <c r="D2" s="36" t="s">
        <v>240</v>
      </c>
      <c r="E2" s="36" t="s">
        <v>16</v>
      </c>
      <c r="F2" s="36" t="s">
        <v>241</v>
      </c>
      <c r="G2" s="35">
        <v>2016</v>
      </c>
      <c r="H2" s="36" t="s">
        <v>391</v>
      </c>
      <c r="I2" s="36" t="s">
        <v>392</v>
      </c>
      <c r="J2" s="35">
        <v>5</v>
      </c>
      <c r="K2" s="35">
        <v>22</v>
      </c>
      <c r="L2" s="35">
        <v>0</v>
      </c>
      <c r="M2" s="39">
        <v>42902</v>
      </c>
    </row>
    <row r="3" spans="1:16" s="3" customFormat="1" ht="12" x14ac:dyDescent="0.2">
      <c r="A3" s="3">
        <v>2</v>
      </c>
      <c r="B3" s="35">
        <v>2016</v>
      </c>
      <c r="C3" s="36" t="s">
        <v>242</v>
      </c>
      <c r="D3" s="36" t="s">
        <v>243</v>
      </c>
      <c r="E3" s="36" t="s">
        <v>22</v>
      </c>
      <c r="F3" s="36" t="s">
        <v>244</v>
      </c>
      <c r="G3" s="35">
        <v>2016</v>
      </c>
      <c r="H3" s="36" t="s">
        <v>391</v>
      </c>
      <c r="I3" s="36" t="s">
        <v>392</v>
      </c>
      <c r="J3" s="35">
        <v>5</v>
      </c>
      <c r="K3" s="35">
        <v>28</v>
      </c>
      <c r="L3" s="35">
        <v>0</v>
      </c>
      <c r="M3" s="39">
        <v>42902</v>
      </c>
    </row>
    <row r="4" spans="1:16" s="3" customFormat="1" ht="14.25" x14ac:dyDescent="0.2">
      <c r="A4" s="3">
        <v>3</v>
      </c>
      <c r="B4" s="35">
        <v>2016</v>
      </c>
      <c r="C4" s="36" t="s">
        <v>245</v>
      </c>
      <c r="D4" s="36" t="s">
        <v>246</v>
      </c>
      <c r="E4" s="36" t="s">
        <v>22</v>
      </c>
      <c r="F4" s="36" t="s">
        <v>247</v>
      </c>
      <c r="G4" s="35">
        <v>2016</v>
      </c>
      <c r="H4" s="36" t="s">
        <v>391</v>
      </c>
      <c r="I4" s="36" t="s">
        <v>392</v>
      </c>
      <c r="J4" s="35">
        <v>5</v>
      </c>
      <c r="K4" s="35">
        <v>22</v>
      </c>
      <c r="L4" s="35">
        <v>0</v>
      </c>
      <c r="M4" s="39">
        <v>42902</v>
      </c>
      <c r="O4" s="30">
        <v>18</v>
      </c>
      <c r="P4" s="30">
        <f>COUNTIF($K$2:$K$86,18)</f>
        <v>1</v>
      </c>
    </row>
    <row r="5" spans="1:16" s="3" customFormat="1" ht="14.25" x14ac:dyDescent="0.2">
      <c r="A5" s="3">
        <v>4</v>
      </c>
      <c r="B5" s="35">
        <v>2016</v>
      </c>
      <c r="C5" s="36" t="s">
        <v>248</v>
      </c>
      <c r="D5" s="36" t="s">
        <v>249</v>
      </c>
      <c r="E5" s="36" t="s">
        <v>16</v>
      </c>
      <c r="F5" s="36" t="s">
        <v>250</v>
      </c>
      <c r="G5" s="35">
        <v>2016</v>
      </c>
      <c r="H5" s="36" t="s">
        <v>391</v>
      </c>
      <c r="I5" s="36" t="s">
        <v>392</v>
      </c>
      <c r="J5" s="35">
        <v>5</v>
      </c>
      <c r="K5" s="35">
        <v>22</v>
      </c>
      <c r="L5" s="35">
        <v>0</v>
      </c>
      <c r="M5" s="39">
        <v>42902</v>
      </c>
      <c r="O5" s="30">
        <v>19</v>
      </c>
      <c r="P5" s="30">
        <f>COUNTIF($K$2:$K$86,19)</f>
        <v>0</v>
      </c>
    </row>
    <row r="6" spans="1:16" s="3" customFormat="1" ht="14.25" x14ac:dyDescent="0.2">
      <c r="A6" s="3">
        <v>5</v>
      </c>
      <c r="B6" s="35">
        <v>2016</v>
      </c>
      <c r="C6" s="36" t="s">
        <v>251</v>
      </c>
      <c r="D6" s="36" t="s">
        <v>252</v>
      </c>
      <c r="E6" s="36" t="s">
        <v>22</v>
      </c>
      <c r="F6" s="36" t="s">
        <v>253</v>
      </c>
      <c r="G6" s="35">
        <v>2016</v>
      </c>
      <c r="H6" s="36" t="s">
        <v>391</v>
      </c>
      <c r="I6" s="36" t="s">
        <v>392</v>
      </c>
      <c r="J6" s="35">
        <v>5</v>
      </c>
      <c r="K6" s="35">
        <v>24</v>
      </c>
      <c r="L6" s="35">
        <v>0</v>
      </c>
      <c r="M6" s="39">
        <v>42902</v>
      </c>
      <c r="O6" s="30">
        <v>20</v>
      </c>
      <c r="P6" s="30">
        <f>COUNTIF($K$2:$K$86,20)</f>
        <v>0</v>
      </c>
    </row>
    <row r="7" spans="1:16" s="3" customFormat="1" ht="14.25" x14ac:dyDescent="0.2">
      <c r="A7" s="3">
        <v>6</v>
      </c>
      <c r="B7" s="35">
        <v>2017</v>
      </c>
      <c r="C7" s="36" t="s">
        <v>189</v>
      </c>
      <c r="D7" s="36" t="s">
        <v>52</v>
      </c>
      <c r="E7" s="36" t="s">
        <v>22</v>
      </c>
      <c r="F7" s="36" t="s">
        <v>190</v>
      </c>
      <c r="G7" s="35">
        <v>2017</v>
      </c>
      <c r="H7" s="36" t="s">
        <v>391</v>
      </c>
      <c r="I7" s="36" t="s">
        <v>392</v>
      </c>
      <c r="J7" s="35">
        <v>5</v>
      </c>
      <c r="K7" s="35">
        <v>25</v>
      </c>
      <c r="L7" s="35">
        <v>0</v>
      </c>
      <c r="M7" s="39">
        <v>43255</v>
      </c>
      <c r="O7" s="30">
        <v>21</v>
      </c>
      <c r="P7" s="30">
        <f>COUNTIF($K$2:$K$86,21)</f>
        <v>1</v>
      </c>
    </row>
    <row r="8" spans="1:16" s="3" customFormat="1" ht="14.25" x14ac:dyDescent="0.2">
      <c r="A8" s="3">
        <v>7</v>
      </c>
      <c r="B8" s="35">
        <v>2017</v>
      </c>
      <c r="C8" s="36" t="s">
        <v>191</v>
      </c>
      <c r="D8" s="36" t="s">
        <v>192</v>
      </c>
      <c r="E8" s="36" t="s">
        <v>22</v>
      </c>
      <c r="F8" s="36" t="s">
        <v>193</v>
      </c>
      <c r="G8" s="35">
        <v>2017</v>
      </c>
      <c r="H8" s="36" t="s">
        <v>391</v>
      </c>
      <c r="I8" s="36" t="s">
        <v>392</v>
      </c>
      <c r="J8" s="35">
        <v>5</v>
      </c>
      <c r="K8" s="35">
        <v>26</v>
      </c>
      <c r="L8" s="35">
        <v>0</v>
      </c>
      <c r="M8" s="39">
        <v>43255</v>
      </c>
      <c r="O8" s="30">
        <v>22</v>
      </c>
      <c r="P8" s="30">
        <f>COUNTIF($K$2:$K$86,22)</f>
        <v>7</v>
      </c>
    </row>
    <row r="9" spans="1:16" s="3" customFormat="1" ht="14.25" x14ac:dyDescent="0.2">
      <c r="A9" s="3">
        <v>8</v>
      </c>
      <c r="B9" s="35">
        <v>2017</v>
      </c>
      <c r="C9" s="36" t="s">
        <v>194</v>
      </c>
      <c r="D9" s="36" t="s">
        <v>195</v>
      </c>
      <c r="E9" s="36" t="s">
        <v>22</v>
      </c>
      <c r="F9" s="36" t="s">
        <v>196</v>
      </c>
      <c r="G9" s="35">
        <v>2017</v>
      </c>
      <c r="H9" s="36" t="s">
        <v>391</v>
      </c>
      <c r="I9" s="36" t="s">
        <v>392</v>
      </c>
      <c r="J9" s="35">
        <v>5</v>
      </c>
      <c r="K9" s="35">
        <v>25</v>
      </c>
      <c r="L9" s="35">
        <v>0</v>
      </c>
      <c r="M9" s="39">
        <v>43255</v>
      </c>
      <c r="O9" s="30">
        <v>23</v>
      </c>
      <c r="P9" s="30">
        <f>COUNTIF($K$2:$K$86,23)</f>
        <v>2</v>
      </c>
    </row>
    <row r="10" spans="1:16" s="3" customFormat="1" ht="14.25" x14ac:dyDescent="0.2">
      <c r="A10" s="3">
        <v>9</v>
      </c>
      <c r="B10" s="35">
        <v>2017</v>
      </c>
      <c r="C10" s="36" t="s">
        <v>197</v>
      </c>
      <c r="D10" s="36" t="s">
        <v>198</v>
      </c>
      <c r="E10" s="36" t="s">
        <v>16</v>
      </c>
      <c r="F10" s="36" t="s">
        <v>199</v>
      </c>
      <c r="G10" s="35">
        <v>2017</v>
      </c>
      <c r="H10" s="36" t="s">
        <v>391</v>
      </c>
      <c r="I10" s="36" t="s">
        <v>392</v>
      </c>
      <c r="J10" s="35">
        <v>5</v>
      </c>
      <c r="K10" s="35">
        <v>22</v>
      </c>
      <c r="L10" s="35">
        <v>0</v>
      </c>
      <c r="M10" s="39">
        <v>43255</v>
      </c>
      <c r="O10" s="30">
        <v>24</v>
      </c>
      <c r="P10" s="30">
        <f>COUNTIF($K$2:$K$86,24)</f>
        <v>6</v>
      </c>
    </row>
    <row r="11" spans="1:16" s="3" customFormat="1" ht="14.25" x14ac:dyDescent="0.2">
      <c r="A11" s="3">
        <v>10</v>
      </c>
      <c r="B11" s="35">
        <v>2017</v>
      </c>
      <c r="C11" s="36" t="s">
        <v>200</v>
      </c>
      <c r="D11" s="36" t="s">
        <v>201</v>
      </c>
      <c r="E11" s="36" t="s">
        <v>16</v>
      </c>
      <c r="F11" s="36" t="s">
        <v>202</v>
      </c>
      <c r="G11" s="35">
        <v>2017</v>
      </c>
      <c r="H11" s="36" t="s">
        <v>391</v>
      </c>
      <c r="I11" s="36" t="s">
        <v>392</v>
      </c>
      <c r="J11" s="35">
        <v>5</v>
      </c>
      <c r="K11" s="35">
        <v>25</v>
      </c>
      <c r="L11" s="35">
        <v>0</v>
      </c>
      <c r="M11" s="39">
        <v>43255</v>
      </c>
      <c r="O11" s="30">
        <v>25</v>
      </c>
      <c r="P11" s="30">
        <f>COUNTIF($K$2:$K$86,25)</f>
        <v>13</v>
      </c>
    </row>
    <row r="12" spans="1:16" s="3" customFormat="1" ht="14.25" x14ac:dyDescent="0.2">
      <c r="A12" s="3">
        <v>11</v>
      </c>
      <c r="B12" s="35">
        <v>2017</v>
      </c>
      <c r="C12" s="36" t="s">
        <v>205</v>
      </c>
      <c r="D12" s="36" t="s">
        <v>206</v>
      </c>
      <c r="E12" s="36" t="s">
        <v>22</v>
      </c>
      <c r="F12" s="36" t="s">
        <v>207</v>
      </c>
      <c r="G12" s="35">
        <v>2017</v>
      </c>
      <c r="H12" s="36" t="s">
        <v>391</v>
      </c>
      <c r="I12" s="36" t="s">
        <v>392</v>
      </c>
      <c r="J12" s="35">
        <v>5</v>
      </c>
      <c r="K12" s="35">
        <v>27</v>
      </c>
      <c r="L12" s="35">
        <v>0</v>
      </c>
      <c r="M12" s="39">
        <v>43255</v>
      </c>
      <c r="O12" s="30">
        <v>26</v>
      </c>
      <c r="P12" s="30">
        <f>COUNTIF($K$2:$K$86,26)</f>
        <v>15</v>
      </c>
    </row>
    <row r="13" spans="1:16" s="3" customFormat="1" ht="14.25" x14ac:dyDescent="0.2">
      <c r="A13" s="3">
        <v>12</v>
      </c>
      <c r="B13" s="35">
        <v>2017</v>
      </c>
      <c r="C13" s="36" t="s">
        <v>216</v>
      </c>
      <c r="D13" s="36" t="s">
        <v>217</v>
      </c>
      <c r="E13" s="36" t="s">
        <v>22</v>
      </c>
      <c r="F13" s="36" t="s">
        <v>218</v>
      </c>
      <c r="G13" s="35">
        <v>2017</v>
      </c>
      <c r="H13" s="36" t="s">
        <v>391</v>
      </c>
      <c r="I13" s="36" t="s">
        <v>392</v>
      </c>
      <c r="J13" s="35">
        <v>5</v>
      </c>
      <c r="K13" s="35">
        <v>26</v>
      </c>
      <c r="L13" s="35">
        <v>0</v>
      </c>
      <c r="M13" s="39">
        <v>43255</v>
      </c>
      <c r="O13" s="30">
        <v>27</v>
      </c>
      <c r="P13" s="30">
        <f>COUNTIF($K$2:$K$86,27)</f>
        <v>15</v>
      </c>
    </row>
    <row r="14" spans="1:16" s="3" customFormat="1" ht="14.25" x14ac:dyDescent="0.2">
      <c r="A14" s="3">
        <v>13</v>
      </c>
      <c r="B14" s="35">
        <v>2017</v>
      </c>
      <c r="C14" s="36" t="s">
        <v>219</v>
      </c>
      <c r="D14" s="36" t="s">
        <v>52</v>
      </c>
      <c r="E14" s="36" t="s">
        <v>22</v>
      </c>
      <c r="F14" s="36" t="s">
        <v>220</v>
      </c>
      <c r="G14" s="35">
        <v>2017</v>
      </c>
      <c r="H14" s="36" t="s">
        <v>391</v>
      </c>
      <c r="I14" s="36" t="s">
        <v>392</v>
      </c>
      <c r="J14" s="35">
        <v>5</v>
      </c>
      <c r="K14" s="35">
        <v>25</v>
      </c>
      <c r="L14" s="35">
        <v>0</v>
      </c>
      <c r="M14" s="39">
        <v>43255</v>
      </c>
      <c r="O14" s="30">
        <v>28</v>
      </c>
      <c r="P14" s="30">
        <f>COUNTIF($K$2:$K$86,28)</f>
        <v>12</v>
      </c>
    </row>
    <row r="15" spans="1:16" s="3" customFormat="1" ht="14.25" x14ac:dyDescent="0.2">
      <c r="A15" s="3">
        <v>14</v>
      </c>
      <c r="B15" s="35">
        <v>2017</v>
      </c>
      <c r="C15" s="36" t="s">
        <v>221</v>
      </c>
      <c r="D15" s="36" t="s">
        <v>222</v>
      </c>
      <c r="E15" s="36" t="s">
        <v>22</v>
      </c>
      <c r="F15" s="36" t="s">
        <v>223</v>
      </c>
      <c r="G15" s="35">
        <v>2017</v>
      </c>
      <c r="H15" s="36" t="s">
        <v>391</v>
      </c>
      <c r="I15" s="36" t="s">
        <v>392</v>
      </c>
      <c r="J15" s="35">
        <v>5</v>
      </c>
      <c r="K15" s="35">
        <v>27</v>
      </c>
      <c r="L15" s="35">
        <v>0</v>
      </c>
      <c r="M15" s="39">
        <v>43255</v>
      </c>
      <c r="O15" s="30">
        <v>29</v>
      </c>
      <c r="P15" s="30">
        <f>COUNTIF($K$2:$K$86,29)</f>
        <v>8</v>
      </c>
    </row>
    <row r="16" spans="1:16" s="3" customFormat="1" ht="14.25" x14ac:dyDescent="0.2">
      <c r="A16" s="3">
        <v>15</v>
      </c>
      <c r="B16" s="35">
        <v>2017</v>
      </c>
      <c r="C16" s="36" t="s">
        <v>224</v>
      </c>
      <c r="D16" s="36" t="s">
        <v>40</v>
      </c>
      <c r="E16" s="36" t="s">
        <v>22</v>
      </c>
      <c r="F16" s="36" t="s">
        <v>225</v>
      </c>
      <c r="G16" s="35">
        <v>2017</v>
      </c>
      <c r="H16" s="36" t="s">
        <v>391</v>
      </c>
      <c r="I16" s="36" t="s">
        <v>392</v>
      </c>
      <c r="J16" s="35">
        <v>5</v>
      </c>
      <c r="K16" s="35">
        <v>26</v>
      </c>
      <c r="L16" s="35">
        <v>0</v>
      </c>
      <c r="M16" s="39">
        <v>43255</v>
      </c>
      <c r="O16" s="30">
        <v>30</v>
      </c>
      <c r="P16" s="30">
        <f>COUNTIF($K$2:$K$86,30)</f>
        <v>5</v>
      </c>
    </row>
    <row r="17" spans="1:16" s="3" customFormat="1" ht="14.25" x14ac:dyDescent="0.2">
      <c r="A17" s="3">
        <v>16</v>
      </c>
      <c r="B17" s="35">
        <v>2017</v>
      </c>
      <c r="C17" s="36" t="s">
        <v>226</v>
      </c>
      <c r="D17" s="36" t="s">
        <v>227</v>
      </c>
      <c r="E17" s="36" t="s">
        <v>22</v>
      </c>
      <c r="F17" s="36" t="s">
        <v>228</v>
      </c>
      <c r="G17" s="35">
        <v>2017</v>
      </c>
      <c r="H17" s="36" t="s">
        <v>391</v>
      </c>
      <c r="I17" s="36" t="s">
        <v>392</v>
      </c>
      <c r="J17" s="35">
        <v>5</v>
      </c>
      <c r="K17" s="35">
        <v>25</v>
      </c>
      <c r="L17" s="35">
        <v>0</v>
      </c>
      <c r="M17" s="39">
        <v>43255</v>
      </c>
      <c r="O17" s="30" t="s">
        <v>363</v>
      </c>
      <c r="P17" s="30">
        <f>COUNTIF($K$2:$K$86,31)</f>
        <v>0</v>
      </c>
    </row>
    <row r="18" spans="1:16" s="3" customFormat="1" ht="12" x14ac:dyDescent="0.2">
      <c r="A18" s="3">
        <v>17</v>
      </c>
      <c r="B18" s="35">
        <v>2017</v>
      </c>
      <c r="C18" s="36" t="s">
        <v>229</v>
      </c>
      <c r="D18" s="36" t="s">
        <v>230</v>
      </c>
      <c r="E18" s="36" t="s">
        <v>22</v>
      </c>
      <c r="F18" s="36" t="s">
        <v>231</v>
      </c>
      <c r="G18" s="35">
        <v>2017</v>
      </c>
      <c r="H18" s="36" t="s">
        <v>391</v>
      </c>
      <c r="I18" s="36" t="s">
        <v>392</v>
      </c>
      <c r="J18" s="35">
        <v>5</v>
      </c>
      <c r="K18" s="35">
        <v>27</v>
      </c>
      <c r="L18" s="35">
        <v>0</v>
      </c>
      <c r="M18" s="39">
        <v>43255</v>
      </c>
    </row>
    <row r="19" spans="1:16" s="3" customFormat="1" ht="12" x14ac:dyDescent="0.2">
      <c r="A19" s="3">
        <v>18</v>
      </c>
      <c r="B19" s="35">
        <v>2017</v>
      </c>
      <c r="C19" s="36" t="s">
        <v>232</v>
      </c>
      <c r="D19" s="36" t="s">
        <v>233</v>
      </c>
      <c r="E19" s="36" t="s">
        <v>16</v>
      </c>
      <c r="F19" s="36" t="s">
        <v>234</v>
      </c>
      <c r="G19" s="35">
        <v>2017</v>
      </c>
      <c r="H19" s="36" t="s">
        <v>391</v>
      </c>
      <c r="I19" s="36" t="s">
        <v>392</v>
      </c>
      <c r="J19" s="35">
        <v>5</v>
      </c>
      <c r="K19" s="35">
        <v>27</v>
      </c>
      <c r="L19" s="35">
        <v>0</v>
      </c>
      <c r="M19" s="39">
        <v>43255</v>
      </c>
    </row>
    <row r="20" spans="1:16" s="3" customFormat="1" ht="12" x14ac:dyDescent="0.2">
      <c r="A20" s="3">
        <v>19</v>
      </c>
      <c r="B20" s="35">
        <v>2017</v>
      </c>
      <c r="C20" s="36" t="s">
        <v>235</v>
      </c>
      <c r="D20" s="36" t="s">
        <v>126</v>
      </c>
      <c r="E20" s="36" t="s">
        <v>22</v>
      </c>
      <c r="F20" s="36" t="s">
        <v>236</v>
      </c>
      <c r="G20" s="35">
        <v>2017</v>
      </c>
      <c r="H20" s="36" t="s">
        <v>391</v>
      </c>
      <c r="I20" s="36" t="s">
        <v>392</v>
      </c>
      <c r="J20" s="35">
        <v>5</v>
      </c>
      <c r="K20" s="35">
        <v>27</v>
      </c>
      <c r="L20" s="35">
        <v>0</v>
      </c>
      <c r="M20" s="39">
        <v>43255</v>
      </c>
    </row>
    <row r="21" spans="1:16" s="3" customFormat="1" ht="12" x14ac:dyDescent="0.2">
      <c r="A21" s="3">
        <v>20</v>
      </c>
      <c r="B21" s="35">
        <v>2017</v>
      </c>
      <c r="C21" s="36" t="s">
        <v>186</v>
      </c>
      <c r="D21" s="36" t="s">
        <v>187</v>
      </c>
      <c r="E21" s="36" t="s">
        <v>16</v>
      </c>
      <c r="F21" s="36" t="s">
        <v>188</v>
      </c>
      <c r="G21" s="35">
        <v>2017</v>
      </c>
      <c r="H21" s="36" t="s">
        <v>391</v>
      </c>
      <c r="I21" s="36" t="s">
        <v>392</v>
      </c>
      <c r="J21" s="35">
        <v>5</v>
      </c>
      <c r="K21" s="35">
        <v>26</v>
      </c>
      <c r="L21" s="35">
        <v>0</v>
      </c>
      <c r="M21" s="39">
        <v>43279</v>
      </c>
    </row>
    <row r="22" spans="1:16" s="3" customFormat="1" ht="12" x14ac:dyDescent="0.2">
      <c r="A22" s="3">
        <v>21</v>
      </c>
      <c r="B22" s="35">
        <v>2017</v>
      </c>
      <c r="C22" s="36" t="s">
        <v>203</v>
      </c>
      <c r="D22" s="36" t="s">
        <v>70</v>
      </c>
      <c r="E22" s="36" t="s">
        <v>22</v>
      </c>
      <c r="F22" s="36" t="s">
        <v>204</v>
      </c>
      <c r="G22" s="35">
        <v>2017</v>
      </c>
      <c r="H22" s="36" t="s">
        <v>391</v>
      </c>
      <c r="I22" s="36" t="s">
        <v>392</v>
      </c>
      <c r="J22" s="35">
        <v>5</v>
      </c>
      <c r="K22" s="35">
        <v>28</v>
      </c>
      <c r="L22" s="35">
        <v>0</v>
      </c>
      <c r="M22" s="39">
        <v>43279</v>
      </c>
    </row>
    <row r="23" spans="1:16" s="3" customFormat="1" ht="12" x14ac:dyDescent="0.2">
      <c r="A23" s="3">
        <v>22</v>
      </c>
      <c r="B23" s="35">
        <v>2017</v>
      </c>
      <c r="C23" s="36" t="s">
        <v>208</v>
      </c>
      <c r="D23" s="36" t="s">
        <v>209</v>
      </c>
      <c r="E23" s="36" t="s">
        <v>22</v>
      </c>
      <c r="F23" s="36" t="s">
        <v>210</v>
      </c>
      <c r="G23" s="35">
        <v>2017</v>
      </c>
      <c r="H23" s="36" t="s">
        <v>391</v>
      </c>
      <c r="I23" s="36" t="s">
        <v>392</v>
      </c>
      <c r="J23" s="35">
        <v>5</v>
      </c>
      <c r="K23" s="35">
        <v>28</v>
      </c>
      <c r="L23" s="35">
        <v>0</v>
      </c>
      <c r="M23" s="39">
        <v>43279</v>
      </c>
    </row>
    <row r="24" spans="1:16" s="3" customFormat="1" ht="12" x14ac:dyDescent="0.2">
      <c r="A24" s="3">
        <v>23</v>
      </c>
      <c r="B24" s="35">
        <v>2017</v>
      </c>
      <c r="C24" s="36" t="s">
        <v>214</v>
      </c>
      <c r="D24" s="36" t="s">
        <v>142</v>
      </c>
      <c r="E24" s="36" t="s">
        <v>22</v>
      </c>
      <c r="F24" s="36" t="s">
        <v>215</v>
      </c>
      <c r="G24" s="35">
        <v>2017</v>
      </c>
      <c r="H24" s="36" t="s">
        <v>391</v>
      </c>
      <c r="I24" s="36" t="s">
        <v>392</v>
      </c>
      <c r="J24" s="35">
        <v>5</v>
      </c>
      <c r="K24" s="35">
        <v>30</v>
      </c>
      <c r="L24" s="35">
        <v>0</v>
      </c>
      <c r="M24" s="39">
        <v>43291</v>
      </c>
    </row>
    <row r="25" spans="1:16" s="3" customFormat="1" ht="12" x14ac:dyDescent="0.2">
      <c r="A25" s="3">
        <v>24</v>
      </c>
      <c r="B25" s="35">
        <v>2018</v>
      </c>
      <c r="C25" s="36" t="s">
        <v>92</v>
      </c>
      <c r="D25" s="36" t="s">
        <v>93</v>
      </c>
      <c r="E25" s="36" t="s">
        <v>16</v>
      </c>
      <c r="F25" s="36" t="s">
        <v>94</v>
      </c>
      <c r="G25" s="35">
        <v>2018</v>
      </c>
      <c r="H25" s="36" t="s">
        <v>391</v>
      </c>
      <c r="I25" s="36" t="s">
        <v>392</v>
      </c>
      <c r="J25" s="35">
        <v>5</v>
      </c>
      <c r="K25" s="35">
        <v>26</v>
      </c>
      <c r="L25" s="35">
        <v>0</v>
      </c>
      <c r="M25" s="39">
        <v>43633</v>
      </c>
    </row>
    <row r="26" spans="1:16" s="3" customFormat="1" ht="12" x14ac:dyDescent="0.2">
      <c r="A26" s="3">
        <v>25</v>
      </c>
      <c r="B26" s="35">
        <v>2018</v>
      </c>
      <c r="C26" s="36" t="s">
        <v>95</v>
      </c>
      <c r="D26" s="36" t="s">
        <v>82</v>
      </c>
      <c r="E26" s="36" t="s">
        <v>16</v>
      </c>
      <c r="F26" s="36" t="s">
        <v>96</v>
      </c>
      <c r="G26" s="35">
        <v>2018</v>
      </c>
      <c r="H26" s="36" t="s">
        <v>391</v>
      </c>
      <c r="I26" s="36" t="s">
        <v>392</v>
      </c>
      <c r="J26" s="35">
        <v>5</v>
      </c>
      <c r="K26" s="35">
        <v>22</v>
      </c>
      <c r="L26" s="35">
        <v>0</v>
      </c>
      <c r="M26" s="39">
        <v>43633</v>
      </c>
    </row>
    <row r="27" spans="1:16" s="3" customFormat="1" ht="12" x14ac:dyDescent="0.2">
      <c r="A27" s="3">
        <v>26</v>
      </c>
      <c r="B27" s="35">
        <v>2018</v>
      </c>
      <c r="C27" s="36" t="s">
        <v>97</v>
      </c>
      <c r="D27" s="36" t="s">
        <v>98</v>
      </c>
      <c r="E27" s="36" t="s">
        <v>16</v>
      </c>
      <c r="F27" s="36" t="s">
        <v>99</v>
      </c>
      <c r="G27" s="35">
        <v>2018</v>
      </c>
      <c r="H27" s="36" t="s">
        <v>391</v>
      </c>
      <c r="I27" s="36" t="s">
        <v>392</v>
      </c>
      <c r="J27" s="35">
        <v>5</v>
      </c>
      <c r="K27" s="35">
        <v>26</v>
      </c>
      <c r="L27" s="35">
        <v>0</v>
      </c>
      <c r="M27" s="39">
        <v>43633</v>
      </c>
    </row>
    <row r="28" spans="1:16" s="3" customFormat="1" ht="12" x14ac:dyDescent="0.2">
      <c r="A28" s="3">
        <v>27</v>
      </c>
      <c r="B28" s="35">
        <v>2018</v>
      </c>
      <c r="C28" s="36" t="s">
        <v>100</v>
      </c>
      <c r="D28" s="36" t="s">
        <v>101</v>
      </c>
      <c r="E28" s="36" t="s">
        <v>22</v>
      </c>
      <c r="F28" s="36" t="s">
        <v>102</v>
      </c>
      <c r="G28" s="35">
        <v>2018</v>
      </c>
      <c r="H28" s="36" t="s">
        <v>391</v>
      </c>
      <c r="I28" s="36" t="s">
        <v>392</v>
      </c>
      <c r="J28" s="35">
        <v>5</v>
      </c>
      <c r="K28" s="35">
        <v>23</v>
      </c>
      <c r="L28" s="35">
        <v>0</v>
      </c>
      <c r="M28" s="39">
        <v>43633</v>
      </c>
    </row>
    <row r="29" spans="1:16" s="3" customFormat="1" ht="12" x14ac:dyDescent="0.2">
      <c r="A29" s="3">
        <v>28</v>
      </c>
      <c r="B29" s="35">
        <v>2018</v>
      </c>
      <c r="C29" s="36" t="s">
        <v>105</v>
      </c>
      <c r="D29" s="36" t="s">
        <v>106</v>
      </c>
      <c r="E29" s="36" t="s">
        <v>16</v>
      </c>
      <c r="F29" s="36" t="s">
        <v>107</v>
      </c>
      <c r="G29" s="35">
        <v>2018</v>
      </c>
      <c r="H29" s="36" t="s">
        <v>391</v>
      </c>
      <c r="I29" s="36" t="s">
        <v>392</v>
      </c>
      <c r="J29" s="35">
        <v>5</v>
      </c>
      <c r="K29" s="35">
        <v>24</v>
      </c>
      <c r="L29" s="35">
        <v>0</v>
      </c>
      <c r="M29" s="39">
        <v>43633</v>
      </c>
    </row>
    <row r="30" spans="1:16" s="3" customFormat="1" ht="12" x14ac:dyDescent="0.2">
      <c r="A30" s="3">
        <v>29</v>
      </c>
      <c r="B30" s="35">
        <v>2018</v>
      </c>
      <c r="C30" s="36" t="s">
        <v>108</v>
      </c>
      <c r="D30" s="36" t="s">
        <v>109</v>
      </c>
      <c r="E30" s="36" t="s">
        <v>22</v>
      </c>
      <c r="F30" s="36" t="s">
        <v>110</v>
      </c>
      <c r="G30" s="35">
        <v>2018</v>
      </c>
      <c r="H30" s="36" t="s">
        <v>391</v>
      </c>
      <c r="I30" s="36" t="s">
        <v>392</v>
      </c>
      <c r="J30" s="35">
        <v>5</v>
      </c>
      <c r="K30" s="35">
        <v>28</v>
      </c>
      <c r="L30" s="35">
        <v>0</v>
      </c>
      <c r="M30" s="39">
        <v>43633</v>
      </c>
    </row>
    <row r="31" spans="1:16" s="3" customFormat="1" ht="12" x14ac:dyDescent="0.2">
      <c r="A31" s="3">
        <v>30</v>
      </c>
      <c r="B31" s="35">
        <v>2018</v>
      </c>
      <c r="C31" s="36" t="s">
        <v>111</v>
      </c>
      <c r="D31" s="36" t="s">
        <v>112</v>
      </c>
      <c r="E31" s="36" t="s">
        <v>16</v>
      </c>
      <c r="F31" s="36" t="s">
        <v>113</v>
      </c>
      <c r="G31" s="35">
        <v>2018</v>
      </c>
      <c r="H31" s="36" t="s">
        <v>391</v>
      </c>
      <c r="I31" s="36" t="s">
        <v>392</v>
      </c>
      <c r="J31" s="35">
        <v>5</v>
      </c>
      <c r="K31" s="35">
        <v>23</v>
      </c>
      <c r="L31" s="35">
        <v>0</v>
      </c>
      <c r="M31" s="39">
        <v>43633</v>
      </c>
    </row>
    <row r="32" spans="1:16" s="3" customFormat="1" ht="12" x14ac:dyDescent="0.2">
      <c r="A32" s="3">
        <v>31</v>
      </c>
      <c r="B32" s="35">
        <v>2018</v>
      </c>
      <c r="C32" s="36" t="s">
        <v>114</v>
      </c>
      <c r="D32" s="36" t="s">
        <v>115</v>
      </c>
      <c r="E32" s="36" t="s">
        <v>22</v>
      </c>
      <c r="F32" s="36" t="s">
        <v>116</v>
      </c>
      <c r="G32" s="35">
        <v>2018</v>
      </c>
      <c r="H32" s="36" t="s">
        <v>391</v>
      </c>
      <c r="I32" s="36" t="s">
        <v>392</v>
      </c>
      <c r="J32" s="35">
        <v>5</v>
      </c>
      <c r="K32" s="35">
        <v>29</v>
      </c>
      <c r="L32" s="35">
        <v>0</v>
      </c>
      <c r="M32" s="39">
        <v>43633</v>
      </c>
    </row>
    <row r="33" spans="1:13" s="3" customFormat="1" ht="12" x14ac:dyDescent="0.2">
      <c r="A33" s="3">
        <v>32</v>
      </c>
      <c r="B33" s="35">
        <v>2018</v>
      </c>
      <c r="C33" s="36" t="s">
        <v>117</v>
      </c>
      <c r="D33" s="36" t="s">
        <v>118</v>
      </c>
      <c r="E33" s="36" t="s">
        <v>22</v>
      </c>
      <c r="F33" s="36" t="s">
        <v>119</v>
      </c>
      <c r="G33" s="35">
        <v>2018</v>
      </c>
      <c r="H33" s="36" t="s">
        <v>391</v>
      </c>
      <c r="I33" s="36" t="s">
        <v>392</v>
      </c>
      <c r="J33" s="35">
        <v>5</v>
      </c>
      <c r="K33" s="35">
        <v>28</v>
      </c>
      <c r="L33" s="35">
        <v>0</v>
      </c>
      <c r="M33" s="39">
        <v>43633</v>
      </c>
    </row>
    <row r="34" spans="1:13" s="3" customFormat="1" ht="12" x14ac:dyDescent="0.2">
      <c r="A34" s="3">
        <v>33</v>
      </c>
      <c r="B34" s="35">
        <v>2018</v>
      </c>
      <c r="C34" s="36" t="s">
        <v>123</v>
      </c>
      <c r="D34" s="36" t="s">
        <v>40</v>
      </c>
      <c r="E34" s="36" t="s">
        <v>22</v>
      </c>
      <c r="F34" s="36" t="s">
        <v>124</v>
      </c>
      <c r="G34" s="35">
        <v>2018</v>
      </c>
      <c r="H34" s="36" t="s">
        <v>391</v>
      </c>
      <c r="I34" s="36" t="s">
        <v>392</v>
      </c>
      <c r="J34" s="35">
        <v>5</v>
      </c>
      <c r="K34" s="35">
        <v>26</v>
      </c>
      <c r="L34" s="35">
        <v>0</v>
      </c>
      <c r="M34" s="39">
        <v>43633</v>
      </c>
    </row>
    <row r="35" spans="1:13" s="3" customFormat="1" ht="12" x14ac:dyDescent="0.2">
      <c r="A35" s="3">
        <v>34</v>
      </c>
      <c r="B35" s="35">
        <v>2018</v>
      </c>
      <c r="C35" s="36" t="s">
        <v>120</v>
      </c>
      <c r="D35" s="36" t="s">
        <v>121</v>
      </c>
      <c r="E35" s="36" t="s">
        <v>16</v>
      </c>
      <c r="F35" s="36" t="s">
        <v>122</v>
      </c>
      <c r="G35" s="35">
        <v>2018</v>
      </c>
      <c r="H35" s="36" t="s">
        <v>391</v>
      </c>
      <c r="I35" s="36" t="s">
        <v>392</v>
      </c>
      <c r="J35" s="35">
        <v>5</v>
      </c>
      <c r="K35" s="35">
        <v>25</v>
      </c>
      <c r="L35" s="35">
        <v>0</v>
      </c>
      <c r="M35" s="39">
        <v>43633</v>
      </c>
    </row>
    <row r="36" spans="1:13" s="3" customFormat="1" ht="12" x14ac:dyDescent="0.2">
      <c r="A36" s="3">
        <v>35</v>
      </c>
      <c r="B36" s="35">
        <v>2018</v>
      </c>
      <c r="C36" s="36" t="s">
        <v>125</v>
      </c>
      <c r="D36" s="36" t="s">
        <v>126</v>
      </c>
      <c r="E36" s="36" t="s">
        <v>22</v>
      </c>
      <c r="F36" s="36" t="s">
        <v>127</v>
      </c>
      <c r="G36" s="35">
        <v>2018</v>
      </c>
      <c r="H36" s="36" t="s">
        <v>391</v>
      </c>
      <c r="I36" s="36" t="s">
        <v>392</v>
      </c>
      <c r="J36" s="35">
        <v>5</v>
      </c>
      <c r="K36" s="35">
        <v>24</v>
      </c>
      <c r="L36" s="35">
        <v>0</v>
      </c>
      <c r="M36" s="39">
        <v>43633</v>
      </c>
    </row>
    <row r="37" spans="1:13" s="3" customFormat="1" ht="12" x14ac:dyDescent="0.2">
      <c r="A37" s="3">
        <v>36</v>
      </c>
      <c r="B37" s="35">
        <v>2018</v>
      </c>
      <c r="C37" s="36" t="s">
        <v>128</v>
      </c>
      <c r="D37" s="36" t="s">
        <v>109</v>
      </c>
      <c r="E37" s="36" t="s">
        <v>22</v>
      </c>
      <c r="F37" s="36" t="s">
        <v>129</v>
      </c>
      <c r="G37" s="35">
        <v>2018</v>
      </c>
      <c r="H37" s="36" t="s">
        <v>391</v>
      </c>
      <c r="I37" s="36" t="s">
        <v>392</v>
      </c>
      <c r="J37" s="35">
        <v>5</v>
      </c>
      <c r="K37" s="35">
        <v>27</v>
      </c>
      <c r="L37" s="35">
        <v>0</v>
      </c>
      <c r="M37" s="39">
        <v>43633</v>
      </c>
    </row>
    <row r="38" spans="1:13" s="3" customFormat="1" ht="12" x14ac:dyDescent="0.2">
      <c r="A38" s="3">
        <v>37</v>
      </c>
      <c r="B38" s="35">
        <v>2018</v>
      </c>
      <c r="C38" s="36" t="s">
        <v>130</v>
      </c>
      <c r="D38" s="36" t="s">
        <v>82</v>
      </c>
      <c r="E38" s="36" t="s">
        <v>16</v>
      </c>
      <c r="F38" s="36" t="s">
        <v>131</v>
      </c>
      <c r="G38" s="35">
        <v>2018</v>
      </c>
      <c r="H38" s="36" t="s">
        <v>391</v>
      </c>
      <c r="I38" s="36" t="s">
        <v>392</v>
      </c>
      <c r="J38" s="35">
        <v>5</v>
      </c>
      <c r="K38" s="35">
        <v>22</v>
      </c>
      <c r="L38" s="35">
        <v>0</v>
      </c>
      <c r="M38" s="39">
        <v>43633</v>
      </c>
    </row>
    <row r="39" spans="1:13" s="3" customFormat="1" ht="12" x14ac:dyDescent="0.2">
      <c r="A39" s="3">
        <v>38</v>
      </c>
      <c r="B39" s="35">
        <v>2018</v>
      </c>
      <c r="C39" s="36" t="s">
        <v>138</v>
      </c>
      <c r="D39" s="36" t="s">
        <v>139</v>
      </c>
      <c r="E39" s="36" t="s">
        <v>22</v>
      </c>
      <c r="F39" s="36" t="s">
        <v>140</v>
      </c>
      <c r="G39" s="35">
        <v>2018</v>
      </c>
      <c r="H39" s="36" t="s">
        <v>391</v>
      </c>
      <c r="I39" s="36" t="s">
        <v>392</v>
      </c>
      <c r="J39" s="35">
        <v>5</v>
      </c>
      <c r="K39" s="35">
        <v>24</v>
      </c>
      <c r="L39" s="35">
        <v>0</v>
      </c>
      <c r="M39" s="39">
        <v>43633</v>
      </c>
    </row>
    <row r="40" spans="1:13" s="3" customFormat="1" ht="12" x14ac:dyDescent="0.2">
      <c r="A40" s="3">
        <v>39</v>
      </c>
      <c r="B40" s="35">
        <v>2018</v>
      </c>
      <c r="C40" s="36" t="s">
        <v>421</v>
      </c>
      <c r="D40" s="36" t="s">
        <v>422</v>
      </c>
      <c r="E40" s="36" t="s">
        <v>22</v>
      </c>
      <c r="F40" s="36" t="s">
        <v>423</v>
      </c>
      <c r="G40" s="35">
        <v>2018</v>
      </c>
      <c r="H40" s="36" t="s">
        <v>391</v>
      </c>
      <c r="I40" s="36" t="s">
        <v>392</v>
      </c>
      <c r="J40" s="35">
        <v>5</v>
      </c>
      <c r="K40" s="35">
        <v>25</v>
      </c>
      <c r="L40" s="35">
        <v>0</v>
      </c>
      <c r="M40" s="39">
        <v>43633</v>
      </c>
    </row>
    <row r="41" spans="1:13" s="3" customFormat="1" ht="12" x14ac:dyDescent="0.2">
      <c r="A41" s="3">
        <v>40</v>
      </c>
      <c r="B41" s="35">
        <v>2018</v>
      </c>
      <c r="C41" s="36" t="s">
        <v>144</v>
      </c>
      <c r="D41" s="36" t="s">
        <v>145</v>
      </c>
      <c r="E41" s="36" t="s">
        <v>16</v>
      </c>
      <c r="F41" s="36" t="s">
        <v>146</v>
      </c>
      <c r="G41" s="35">
        <v>2018</v>
      </c>
      <c r="H41" s="36" t="s">
        <v>391</v>
      </c>
      <c r="I41" s="36" t="s">
        <v>392</v>
      </c>
      <c r="J41" s="35">
        <v>5</v>
      </c>
      <c r="K41" s="35">
        <v>28</v>
      </c>
      <c r="L41" s="35">
        <v>0</v>
      </c>
      <c r="M41" s="39">
        <v>43633</v>
      </c>
    </row>
    <row r="42" spans="1:13" s="3" customFormat="1" ht="12" x14ac:dyDescent="0.2">
      <c r="A42" s="3">
        <v>41</v>
      </c>
      <c r="B42" s="35">
        <v>2018</v>
      </c>
      <c r="C42" s="36" t="s">
        <v>150</v>
      </c>
      <c r="D42" s="36" t="s">
        <v>151</v>
      </c>
      <c r="E42" s="36" t="s">
        <v>16</v>
      </c>
      <c r="F42" s="36" t="s">
        <v>152</v>
      </c>
      <c r="G42" s="35">
        <v>2018</v>
      </c>
      <c r="H42" s="36" t="s">
        <v>391</v>
      </c>
      <c r="I42" s="36" t="s">
        <v>392</v>
      </c>
      <c r="J42" s="35">
        <v>5</v>
      </c>
      <c r="K42" s="35">
        <v>27</v>
      </c>
      <c r="L42" s="35">
        <v>0</v>
      </c>
      <c r="M42" s="39">
        <v>43633</v>
      </c>
    </row>
    <row r="43" spans="1:13" s="3" customFormat="1" ht="12" x14ac:dyDescent="0.2">
      <c r="A43" s="3">
        <v>42</v>
      </c>
      <c r="B43" s="35">
        <v>2018</v>
      </c>
      <c r="C43" s="36" t="s">
        <v>153</v>
      </c>
      <c r="D43" s="36" t="s">
        <v>154</v>
      </c>
      <c r="E43" s="36" t="s">
        <v>22</v>
      </c>
      <c r="F43" s="36" t="s">
        <v>155</v>
      </c>
      <c r="G43" s="35">
        <v>2018</v>
      </c>
      <c r="H43" s="36" t="s">
        <v>391</v>
      </c>
      <c r="I43" s="36" t="s">
        <v>392</v>
      </c>
      <c r="J43" s="35">
        <v>5</v>
      </c>
      <c r="K43" s="35">
        <v>26</v>
      </c>
      <c r="L43" s="35">
        <v>0</v>
      </c>
      <c r="M43" s="39">
        <v>43633</v>
      </c>
    </row>
    <row r="44" spans="1:13" s="3" customFormat="1" ht="12" x14ac:dyDescent="0.2">
      <c r="A44" s="3">
        <v>43</v>
      </c>
      <c r="B44" s="35">
        <v>2018</v>
      </c>
      <c r="C44" s="36" t="s">
        <v>156</v>
      </c>
      <c r="D44" s="36" t="s">
        <v>34</v>
      </c>
      <c r="E44" s="36" t="s">
        <v>22</v>
      </c>
      <c r="F44" s="36" t="s">
        <v>157</v>
      </c>
      <c r="G44" s="35">
        <v>2018</v>
      </c>
      <c r="H44" s="36" t="s">
        <v>391</v>
      </c>
      <c r="I44" s="36" t="s">
        <v>392</v>
      </c>
      <c r="J44" s="35">
        <v>5</v>
      </c>
      <c r="K44" s="35">
        <v>27</v>
      </c>
      <c r="L44" s="35">
        <v>0</v>
      </c>
      <c r="M44" s="39">
        <v>43633</v>
      </c>
    </row>
    <row r="45" spans="1:13" s="3" customFormat="1" ht="12" x14ac:dyDescent="0.2">
      <c r="A45" s="3">
        <v>44</v>
      </c>
      <c r="B45" s="35">
        <v>2018</v>
      </c>
      <c r="C45" s="36" t="s">
        <v>158</v>
      </c>
      <c r="D45" s="36" t="s">
        <v>25</v>
      </c>
      <c r="E45" s="36" t="s">
        <v>22</v>
      </c>
      <c r="F45" s="36" t="s">
        <v>159</v>
      </c>
      <c r="G45" s="35">
        <v>2018</v>
      </c>
      <c r="H45" s="36" t="s">
        <v>391</v>
      </c>
      <c r="I45" s="36" t="s">
        <v>392</v>
      </c>
      <c r="J45" s="35">
        <v>5</v>
      </c>
      <c r="K45" s="35">
        <v>25</v>
      </c>
      <c r="L45" s="35">
        <v>0</v>
      </c>
      <c r="M45" s="39">
        <v>43633</v>
      </c>
    </row>
    <row r="46" spans="1:13" s="3" customFormat="1" ht="12" x14ac:dyDescent="0.2">
      <c r="A46" s="3">
        <v>45</v>
      </c>
      <c r="B46" s="35">
        <v>2018</v>
      </c>
      <c r="C46" s="36" t="s">
        <v>160</v>
      </c>
      <c r="D46" s="36" t="s">
        <v>79</v>
      </c>
      <c r="E46" s="36" t="s">
        <v>22</v>
      </c>
      <c r="F46" s="36" t="s">
        <v>161</v>
      </c>
      <c r="G46" s="35">
        <v>2018</v>
      </c>
      <c r="H46" s="36" t="s">
        <v>391</v>
      </c>
      <c r="I46" s="36" t="s">
        <v>392</v>
      </c>
      <c r="J46" s="35">
        <v>5</v>
      </c>
      <c r="K46" s="35">
        <v>25</v>
      </c>
      <c r="L46" s="35">
        <v>0</v>
      </c>
      <c r="M46" s="39">
        <v>43633</v>
      </c>
    </row>
    <row r="47" spans="1:13" s="3" customFormat="1" ht="12" x14ac:dyDescent="0.2">
      <c r="A47" s="3">
        <v>46</v>
      </c>
      <c r="B47" s="35">
        <v>2018</v>
      </c>
      <c r="C47" s="36" t="s">
        <v>162</v>
      </c>
      <c r="D47" s="36" t="s">
        <v>163</v>
      </c>
      <c r="E47" s="36" t="s">
        <v>22</v>
      </c>
      <c r="F47" s="36" t="s">
        <v>164</v>
      </c>
      <c r="G47" s="35">
        <v>2018</v>
      </c>
      <c r="H47" s="36" t="s">
        <v>391</v>
      </c>
      <c r="I47" s="36" t="s">
        <v>392</v>
      </c>
      <c r="J47" s="35">
        <v>5</v>
      </c>
      <c r="K47" s="35">
        <v>25</v>
      </c>
      <c r="L47" s="35">
        <v>0</v>
      </c>
      <c r="M47" s="39">
        <v>43633</v>
      </c>
    </row>
    <row r="48" spans="1:13" s="3" customFormat="1" ht="12" x14ac:dyDescent="0.2">
      <c r="A48" s="3">
        <v>47</v>
      </c>
      <c r="B48" s="35">
        <v>2018</v>
      </c>
      <c r="C48" s="36" t="s">
        <v>165</v>
      </c>
      <c r="D48" s="36" t="s">
        <v>34</v>
      </c>
      <c r="E48" s="36" t="s">
        <v>22</v>
      </c>
      <c r="F48" s="36" t="s">
        <v>166</v>
      </c>
      <c r="G48" s="35">
        <v>2018</v>
      </c>
      <c r="H48" s="36" t="s">
        <v>391</v>
      </c>
      <c r="I48" s="36" t="s">
        <v>392</v>
      </c>
      <c r="J48" s="35">
        <v>5</v>
      </c>
      <c r="K48" s="35">
        <v>28</v>
      </c>
      <c r="L48" s="35">
        <v>0</v>
      </c>
      <c r="M48" s="39">
        <v>43633</v>
      </c>
    </row>
    <row r="49" spans="1:13" s="3" customFormat="1" ht="12" x14ac:dyDescent="0.2">
      <c r="A49" s="3">
        <v>48</v>
      </c>
      <c r="B49" s="35">
        <v>2018</v>
      </c>
      <c r="C49" s="36" t="s">
        <v>170</v>
      </c>
      <c r="D49" s="36" t="s">
        <v>171</v>
      </c>
      <c r="E49" s="36" t="s">
        <v>16</v>
      </c>
      <c r="F49" s="36" t="s">
        <v>172</v>
      </c>
      <c r="G49" s="35">
        <v>2018</v>
      </c>
      <c r="H49" s="36" t="s">
        <v>391</v>
      </c>
      <c r="I49" s="36" t="s">
        <v>392</v>
      </c>
      <c r="J49" s="35">
        <v>5</v>
      </c>
      <c r="K49" s="35">
        <v>26</v>
      </c>
      <c r="L49" s="35">
        <v>0</v>
      </c>
      <c r="M49" s="39">
        <v>43633</v>
      </c>
    </row>
    <row r="50" spans="1:13" s="3" customFormat="1" ht="12" x14ac:dyDescent="0.2">
      <c r="A50" s="3">
        <v>49</v>
      </c>
      <c r="B50" s="35">
        <v>2018</v>
      </c>
      <c r="C50" s="36" t="s">
        <v>176</v>
      </c>
      <c r="D50" s="36" t="s">
        <v>177</v>
      </c>
      <c r="E50" s="36" t="s">
        <v>16</v>
      </c>
      <c r="F50" s="36" t="s">
        <v>178</v>
      </c>
      <c r="G50" s="35">
        <v>2018</v>
      </c>
      <c r="H50" s="36" t="s">
        <v>391</v>
      </c>
      <c r="I50" s="36" t="s">
        <v>392</v>
      </c>
      <c r="J50" s="35">
        <v>5</v>
      </c>
      <c r="K50" s="35">
        <v>27</v>
      </c>
      <c r="L50" s="35">
        <v>0</v>
      </c>
      <c r="M50" s="39">
        <v>43633</v>
      </c>
    </row>
    <row r="51" spans="1:13" s="3" customFormat="1" ht="12" x14ac:dyDescent="0.2">
      <c r="A51" s="3">
        <v>50</v>
      </c>
      <c r="B51" s="35">
        <v>2018</v>
      </c>
      <c r="C51" s="36" t="s">
        <v>179</v>
      </c>
      <c r="D51" s="36" t="s">
        <v>180</v>
      </c>
      <c r="E51" s="36" t="s">
        <v>22</v>
      </c>
      <c r="F51" s="36" t="s">
        <v>181</v>
      </c>
      <c r="G51" s="35">
        <v>2018</v>
      </c>
      <c r="H51" s="36" t="s">
        <v>391</v>
      </c>
      <c r="I51" s="36" t="s">
        <v>392</v>
      </c>
      <c r="J51" s="35">
        <v>5</v>
      </c>
      <c r="K51" s="35">
        <v>25</v>
      </c>
      <c r="L51" s="35">
        <v>0</v>
      </c>
      <c r="M51" s="39">
        <v>43633</v>
      </c>
    </row>
    <row r="52" spans="1:13" s="3" customFormat="1" ht="12" x14ac:dyDescent="0.2">
      <c r="A52" s="3">
        <v>51</v>
      </c>
      <c r="B52" s="35">
        <v>2018</v>
      </c>
      <c r="C52" s="36" t="s">
        <v>103</v>
      </c>
      <c r="D52" s="36" t="s">
        <v>37</v>
      </c>
      <c r="E52" s="36" t="s">
        <v>22</v>
      </c>
      <c r="F52" s="36" t="s">
        <v>104</v>
      </c>
      <c r="G52" s="35">
        <v>2018</v>
      </c>
      <c r="H52" s="36" t="s">
        <v>391</v>
      </c>
      <c r="I52" s="36" t="s">
        <v>392</v>
      </c>
      <c r="J52" s="35">
        <v>5</v>
      </c>
      <c r="K52" s="35">
        <v>26</v>
      </c>
      <c r="L52" s="35">
        <v>0</v>
      </c>
      <c r="M52" s="39">
        <v>43641</v>
      </c>
    </row>
    <row r="53" spans="1:13" s="3" customFormat="1" ht="12" x14ac:dyDescent="0.2">
      <c r="A53" s="3">
        <v>52</v>
      </c>
      <c r="B53" s="35">
        <v>2018</v>
      </c>
      <c r="C53" s="36" t="s">
        <v>132</v>
      </c>
      <c r="D53" s="36" t="s">
        <v>133</v>
      </c>
      <c r="E53" s="36" t="s">
        <v>16</v>
      </c>
      <c r="F53" s="36" t="s">
        <v>134</v>
      </c>
      <c r="G53" s="35">
        <v>2018</v>
      </c>
      <c r="H53" s="36" t="s">
        <v>391</v>
      </c>
      <c r="I53" s="36" t="s">
        <v>392</v>
      </c>
      <c r="J53" s="35">
        <v>5</v>
      </c>
      <c r="K53" s="35">
        <v>24</v>
      </c>
      <c r="L53" s="35">
        <v>0</v>
      </c>
      <c r="M53" s="39">
        <v>43641</v>
      </c>
    </row>
    <row r="54" spans="1:13" s="3" customFormat="1" ht="12" x14ac:dyDescent="0.2">
      <c r="A54" s="3">
        <v>53</v>
      </c>
      <c r="B54" s="35">
        <v>2018</v>
      </c>
      <c r="C54" s="36" t="s">
        <v>135</v>
      </c>
      <c r="D54" s="36" t="s">
        <v>136</v>
      </c>
      <c r="E54" s="36" t="s">
        <v>22</v>
      </c>
      <c r="F54" s="36" t="s">
        <v>137</v>
      </c>
      <c r="G54" s="35">
        <v>2018</v>
      </c>
      <c r="H54" s="36" t="s">
        <v>391</v>
      </c>
      <c r="I54" s="36" t="s">
        <v>392</v>
      </c>
      <c r="J54" s="35">
        <v>5</v>
      </c>
      <c r="K54" s="35">
        <v>26</v>
      </c>
      <c r="L54" s="35">
        <v>0</v>
      </c>
      <c r="M54" s="39">
        <v>43641</v>
      </c>
    </row>
    <row r="55" spans="1:13" s="3" customFormat="1" ht="12" x14ac:dyDescent="0.2">
      <c r="A55" s="3">
        <v>54</v>
      </c>
      <c r="B55" s="35">
        <v>2018</v>
      </c>
      <c r="C55" s="36" t="s">
        <v>167</v>
      </c>
      <c r="D55" s="36" t="s">
        <v>168</v>
      </c>
      <c r="E55" s="36" t="s">
        <v>22</v>
      </c>
      <c r="F55" s="36" t="s">
        <v>169</v>
      </c>
      <c r="G55" s="35">
        <v>2018</v>
      </c>
      <c r="H55" s="36" t="s">
        <v>391</v>
      </c>
      <c r="I55" s="36" t="s">
        <v>392</v>
      </c>
      <c r="J55" s="35">
        <v>5</v>
      </c>
      <c r="K55" s="35">
        <v>25</v>
      </c>
      <c r="L55" s="35">
        <v>0</v>
      </c>
      <c r="M55" s="39">
        <v>43641</v>
      </c>
    </row>
    <row r="56" spans="1:13" s="3" customFormat="1" ht="12" x14ac:dyDescent="0.2">
      <c r="A56" s="3">
        <v>55</v>
      </c>
      <c r="B56" s="35">
        <v>2018</v>
      </c>
      <c r="C56" s="36" t="s">
        <v>182</v>
      </c>
      <c r="D56" s="36" t="s">
        <v>163</v>
      </c>
      <c r="E56" s="36" t="s">
        <v>22</v>
      </c>
      <c r="F56" s="36" t="s">
        <v>183</v>
      </c>
      <c r="G56" s="35">
        <v>2018</v>
      </c>
      <c r="H56" s="36" t="s">
        <v>391</v>
      </c>
      <c r="I56" s="36" t="s">
        <v>392</v>
      </c>
      <c r="J56" s="35">
        <v>5</v>
      </c>
      <c r="K56" s="35">
        <v>26</v>
      </c>
      <c r="L56" s="35">
        <v>0</v>
      </c>
      <c r="M56" s="39">
        <v>43641</v>
      </c>
    </row>
    <row r="57" spans="1:13" s="3" customFormat="1" ht="12" x14ac:dyDescent="0.2">
      <c r="A57" s="3">
        <v>56</v>
      </c>
      <c r="B57" s="35">
        <v>2018</v>
      </c>
      <c r="C57" s="36" t="s">
        <v>184</v>
      </c>
      <c r="D57" s="36" t="s">
        <v>49</v>
      </c>
      <c r="E57" s="36" t="s">
        <v>22</v>
      </c>
      <c r="F57" s="36" t="s">
        <v>185</v>
      </c>
      <c r="G57" s="35">
        <v>2018</v>
      </c>
      <c r="H57" s="36" t="s">
        <v>391</v>
      </c>
      <c r="I57" s="36" t="s">
        <v>392</v>
      </c>
      <c r="J57" s="35">
        <v>5</v>
      </c>
      <c r="K57" s="35">
        <v>27</v>
      </c>
      <c r="L57" s="35">
        <v>0</v>
      </c>
      <c r="M57" s="39">
        <v>43641</v>
      </c>
    </row>
    <row r="58" spans="1:13" s="3" customFormat="1" ht="12" x14ac:dyDescent="0.2">
      <c r="A58" s="3">
        <v>57</v>
      </c>
      <c r="B58" s="35">
        <v>2018</v>
      </c>
      <c r="C58" s="36" t="s">
        <v>147</v>
      </c>
      <c r="D58" s="36" t="s">
        <v>148</v>
      </c>
      <c r="E58" s="36" t="s">
        <v>22</v>
      </c>
      <c r="F58" s="36" t="s">
        <v>149</v>
      </c>
      <c r="G58" s="35">
        <v>2018</v>
      </c>
      <c r="H58" s="36" t="s">
        <v>391</v>
      </c>
      <c r="I58" s="36" t="s">
        <v>392</v>
      </c>
      <c r="J58" s="35">
        <v>5</v>
      </c>
      <c r="K58" s="35">
        <v>18</v>
      </c>
      <c r="L58" s="35">
        <v>0</v>
      </c>
      <c r="M58" s="39">
        <v>43720</v>
      </c>
    </row>
    <row r="59" spans="1:13" s="3" customFormat="1" ht="12" x14ac:dyDescent="0.2">
      <c r="A59" s="3">
        <v>58</v>
      </c>
      <c r="B59" s="35">
        <v>2018</v>
      </c>
      <c r="C59" s="36" t="s">
        <v>173</v>
      </c>
      <c r="D59" s="36" t="s">
        <v>174</v>
      </c>
      <c r="E59" s="36" t="s">
        <v>22</v>
      </c>
      <c r="F59" s="36" t="s">
        <v>175</v>
      </c>
      <c r="G59" s="35">
        <v>2018</v>
      </c>
      <c r="H59" s="36" t="s">
        <v>391</v>
      </c>
      <c r="I59" s="36" t="s">
        <v>392</v>
      </c>
      <c r="J59" s="35">
        <v>5</v>
      </c>
      <c r="K59" s="35">
        <v>21</v>
      </c>
      <c r="L59" s="35">
        <v>0</v>
      </c>
      <c r="M59" s="39">
        <v>43818</v>
      </c>
    </row>
    <row r="60" spans="1:13" s="3" customFormat="1" ht="12" x14ac:dyDescent="0.2">
      <c r="A60" s="3">
        <v>59</v>
      </c>
      <c r="B60" s="35">
        <v>2018</v>
      </c>
      <c r="C60" s="36" t="s">
        <v>141</v>
      </c>
      <c r="D60" s="36" t="s">
        <v>142</v>
      </c>
      <c r="E60" s="36" t="s">
        <v>22</v>
      </c>
      <c r="F60" s="36" t="s">
        <v>143</v>
      </c>
      <c r="G60" s="35">
        <v>2018</v>
      </c>
      <c r="H60" s="36" t="s">
        <v>391</v>
      </c>
      <c r="I60" s="36" t="s">
        <v>392</v>
      </c>
      <c r="J60" s="35">
        <v>5</v>
      </c>
      <c r="K60" s="35">
        <v>27</v>
      </c>
      <c r="L60" s="35">
        <v>0</v>
      </c>
      <c r="M60" s="39">
        <v>43997</v>
      </c>
    </row>
    <row r="61" spans="1:13" s="3" customFormat="1" ht="12" x14ac:dyDescent="0.2">
      <c r="A61" s="3">
        <v>60</v>
      </c>
      <c r="B61" s="35">
        <v>2019</v>
      </c>
      <c r="C61" s="36" t="s">
        <v>30</v>
      </c>
      <c r="D61" s="36" t="s">
        <v>31</v>
      </c>
      <c r="E61" s="36" t="s">
        <v>22</v>
      </c>
      <c r="F61" s="36" t="s">
        <v>32</v>
      </c>
      <c r="G61" s="35">
        <v>2019</v>
      </c>
      <c r="H61" s="36" t="s">
        <v>391</v>
      </c>
      <c r="I61" s="36" t="s">
        <v>392</v>
      </c>
      <c r="J61" s="35">
        <v>5</v>
      </c>
      <c r="K61" s="35">
        <v>26</v>
      </c>
      <c r="L61" s="35">
        <v>0</v>
      </c>
      <c r="M61" s="39">
        <v>43997</v>
      </c>
    </row>
    <row r="62" spans="1:13" s="3" customFormat="1" ht="12" x14ac:dyDescent="0.2">
      <c r="A62" s="3">
        <v>61</v>
      </c>
      <c r="B62" s="35">
        <v>2019</v>
      </c>
      <c r="C62" s="36" t="s">
        <v>39</v>
      </c>
      <c r="D62" s="36" t="s">
        <v>40</v>
      </c>
      <c r="E62" s="36" t="s">
        <v>22</v>
      </c>
      <c r="F62" s="36" t="s">
        <v>41</v>
      </c>
      <c r="G62" s="35">
        <v>2019</v>
      </c>
      <c r="H62" s="36" t="s">
        <v>391</v>
      </c>
      <c r="I62" s="36" t="s">
        <v>392</v>
      </c>
      <c r="J62" s="35">
        <v>5</v>
      </c>
      <c r="K62" s="35">
        <v>28</v>
      </c>
      <c r="L62" s="35">
        <v>0</v>
      </c>
      <c r="M62" s="39">
        <v>43997</v>
      </c>
    </row>
    <row r="63" spans="1:13" s="3" customFormat="1" ht="12" x14ac:dyDescent="0.2">
      <c r="A63" s="3">
        <v>62</v>
      </c>
      <c r="B63" s="35">
        <v>2019</v>
      </c>
      <c r="C63" s="36" t="s">
        <v>48</v>
      </c>
      <c r="D63" s="36" t="s">
        <v>49</v>
      </c>
      <c r="E63" s="36" t="s">
        <v>22</v>
      </c>
      <c r="F63" s="36" t="s">
        <v>50</v>
      </c>
      <c r="G63" s="35">
        <v>2019</v>
      </c>
      <c r="H63" s="36" t="s">
        <v>391</v>
      </c>
      <c r="I63" s="36" t="s">
        <v>392</v>
      </c>
      <c r="J63" s="35">
        <v>5</v>
      </c>
      <c r="K63" s="35">
        <v>28</v>
      </c>
      <c r="L63" s="35">
        <v>0</v>
      </c>
      <c r="M63" s="39">
        <v>43997</v>
      </c>
    </row>
    <row r="64" spans="1:13" s="3" customFormat="1" ht="12" x14ac:dyDescent="0.2">
      <c r="A64" s="3">
        <v>63</v>
      </c>
      <c r="B64" s="35">
        <v>2019</v>
      </c>
      <c r="C64" s="36" t="s">
        <v>414</v>
      </c>
      <c r="D64" s="36" t="s">
        <v>90</v>
      </c>
      <c r="E64" s="36" t="s">
        <v>22</v>
      </c>
      <c r="F64" s="36" t="s">
        <v>415</v>
      </c>
      <c r="G64" s="35">
        <v>2019</v>
      </c>
      <c r="H64" s="36" t="s">
        <v>391</v>
      </c>
      <c r="I64" s="36" t="s">
        <v>392</v>
      </c>
      <c r="J64" s="35">
        <v>5</v>
      </c>
      <c r="K64" s="35">
        <v>29</v>
      </c>
      <c r="L64" s="35">
        <v>0</v>
      </c>
      <c r="M64" s="39">
        <v>43997</v>
      </c>
    </row>
    <row r="65" spans="1:13" s="3" customFormat="1" ht="12" x14ac:dyDescent="0.2">
      <c r="A65" s="3">
        <v>64</v>
      </c>
      <c r="B65" s="35">
        <v>2019</v>
      </c>
      <c r="C65" s="36" t="s">
        <v>69</v>
      </c>
      <c r="D65" s="36" t="s">
        <v>70</v>
      </c>
      <c r="E65" s="36" t="s">
        <v>22</v>
      </c>
      <c r="F65" s="36" t="s">
        <v>71</v>
      </c>
      <c r="G65" s="35">
        <v>2019</v>
      </c>
      <c r="H65" s="36" t="s">
        <v>391</v>
      </c>
      <c r="I65" s="36" t="s">
        <v>392</v>
      </c>
      <c r="J65" s="35">
        <v>5</v>
      </c>
      <c r="K65" s="35">
        <v>29</v>
      </c>
      <c r="L65" s="35">
        <v>0</v>
      </c>
      <c r="M65" s="39">
        <v>43997</v>
      </c>
    </row>
    <row r="66" spans="1:13" s="3" customFormat="1" ht="12" x14ac:dyDescent="0.2">
      <c r="A66" s="3">
        <v>65</v>
      </c>
      <c r="B66" s="35">
        <v>2019</v>
      </c>
      <c r="C66" s="36" t="s">
        <v>27</v>
      </c>
      <c r="D66" s="36" t="s">
        <v>28</v>
      </c>
      <c r="E66" s="36" t="s">
        <v>22</v>
      </c>
      <c r="F66" s="36" t="s">
        <v>29</v>
      </c>
      <c r="G66" s="35">
        <v>2019</v>
      </c>
      <c r="H66" s="36" t="s">
        <v>391</v>
      </c>
      <c r="I66" s="36" t="s">
        <v>392</v>
      </c>
      <c r="J66" s="35">
        <v>5</v>
      </c>
      <c r="K66" s="35">
        <v>30</v>
      </c>
      <c r="L66" s="35">
        <v>0</v>
      </c>
      <c r="M66" s="39">
        <v>44000</v>
      </c>
    </row>
    <row r="67" spans="1:13" s="3" customFormat="1" ht="12" x14ac:dyDescent="0.2">
      <c r="A67" s="3">
        <v>66</v>
      </c>
      <c r="B67" s="35">
        <v>2019</v>
      </c>
      <c r="C67" s="36" t="s">
        <v>36</v>
      </c>
      <c r="D67" s="36" t="s">
        <v>37</v>
      </c>
      <c r="E67" s="36" t="s">
        <v>22</v>
      </c>
      <c r="F67" s="36" t="s">
        <v>38</v>
      </c>
      <c r="G67" s="35">
        <v>2019</v>
      </c>
      <c r="H67" s="36" t="s">
        <v>391</v>
      </c>
      <c r="I67" s="36" t="s">
        <v>392</v>
      </c>
      <c r="J67" s="35">
        <v>5</v>
      </c>
      <c r="K67" s="35">
        <v>24</v>
      </c>
      <c r="L67" s="35">
        <v>0</v>
      </c>
      <c r="M67" s="39">
        <v>44000</v>
      </c>
    </row>
    <row r="68" spans="1:13" s="3" customFormat="1" ht="12" x14ac:dyDescent="0.2">
      <c r="A68" s="3">
        <v>67</v>
      </c>
      <c r="B68" s="35">
        <v>2019</v>
      </c>
      <c r="C68" s="36" t="s">
        <v>84</v>
      </c>
      <c r="D68" s="36" t="s">
        <v>31</v>
      </c>
      <c r="E68" s="36" t="s">
        <v>22</v>
      </c>
      <c r="F68" s="36" t="s">
        <v>85</v>
      </c>
      <c r="G68" s="35">
        <v>2019</v>
      </c>
      <c r="H68" s="36" t="s">
        <v>391</v>
      </c>
      <c r="I68" s="36" t="s">
        <v>392</v>
      </c>
      <c r="J68" s="35">
        <v>5</v>
      </c>
      <c r="K68" s="35">
        <v>30</v>
      </c>
      <c r="L68" s="35">
        <v>0</v>
      </c>
      <c r="M68" s="39">
        <v>44000</v>
      </c>
    </row>
    <row r="69" spans="1:13" s="3" customFormat="1" ht="12" x14ac:dyDescent="0.2">
      <c r="A69" s="3">
        <v>68</v>
      </c>
      <c r="B69" s="35">
        <v>2019</v>
      </c>
      <c r="C69" s="36" t="s">
        <v>89</v>
      </c>
      <c r="D69" s="36" t="s">
        <v>90</v>
      </c>
      <c r="E69" s="36" t="s">
        <v>22</v>
      </c>
      <c r="F69" s="36" t="s">
        <v>91</v>
      </c>
      <c r="G69" s="35">
        <v>2019</v>
      </c>
      <c r="H69" s="36" t="s">
        <v>391</v>
      </c>
      <c r="I69" s="36" t="s">
        <v>392</v>
      </c>
      <c r="J69" s="35">
        <v>5</v>
      </c>
      <c r="K69" s="35">
        <v>22</v>
      </c>
      <c r="L69" s="35">
        <v>0</v>
      </c>
      <c r="M69" s="39">
        <v>44000</v>
      </c>
    </row>
    <row r="70" spans="1:13" s="3" customFormat="1" ht="12" x14ac:dyDescent="0.2">
      <c r="A70" s="3">
        <v>69</v>
      </c>
      <c r="B70" s="35">
        <v>2019</v>
      </c>
      <c r="C70" s="36" t="s">
        <v>407</v>
      </c>
      <c r="D70" s="36" t="s">
        <v>34</v>
      </c>
      <c r="E70" s="36" t="s">
        <v>22</v>
      </c>
      <c r="F70" s="36" t="s">
        <v>408</v>
      </c>
      <c r="G70" s="35">
        <v>2019</v>
      </c>
      <c r="H70" s="36" t="s">
        <v>391</v>
      </c>
      <c r="I70" s="36" t="s">
        <v>392</v>
      </c>
      <c r="J70" s="35">
        <v>5</v>
      </c>
      <c r="K70" s="35">
        <v>26</v>
      </c>
      <c r="L70" s="35">
        <v>0</v>
      </c>
      <c r="M70" s="39">
        <v>44025</v>
      </c>
    </row>
    <row r="71" spans="1:13" s="3" customFormat="1" ht="12" x14ac:dyDescent="0.2">
      <c r="A71" s="3">
        <v>70</v>
      </c>
      <c r="B71" s="35">
        <v>2019</v>
      </c>
      <c r="C71" s="36" t="s">
        <v>33</v>
      </c>
      <c r="D71" s="36" t="s">
        <v>34</v>
      </c>
      <c r="E71" s="36" t="s">
        <v>22</v>
      </c>
      <c r="F71" s="36" t="s">
        <v>35</v>
      </c>
      <c r="G71" s="35">
        <v>2019</v>
      </c>
      <c r="H71" s="36" t="s">
        <v>391</v>
      </c>
      <c r="I71" s="36" t="s">
        <v>392</v>
      </c>
      <c r="J71" s="35">
        <v>5</v>
      </c>
      <c r="K71" s="35">
        <v>28</v>
      </c>
      <c r="L71" s="35">
        <v>0</v>
      </c>
      <c r="M71" s="39">
        <v>44025</v>
      </c>
    </row>
    <row r="72" spans="1:13" s="3" customFormat="1" ht="12" x14ac:dyDescent="0.2">
      <c r="A72" s="3">
        <v>71</v>
      </c>
      <c r="B72" s="35">
        <v>2019</v>
      </c>
      <c r="C72" s="36" t="s">
        <v>42</v>
      </c>
      <c r="D72" s="36" t="s">
        <v>43</v>
      </c>
      <c r="E72" s="36" t="s">
        <v>22</v>
      </c>
      <c r="F72" s="36" t="s">
        <v>44</v>
      </c>
      <c r="G72" s="35">
        <v>2019</v>
      </c>
      <c r="H72" s="36" t="s">
        <v>391</v>
      </c>
      <c r="I72" s="36" t="s">
        <v>392</v>
      </c>
      <c r="J72" s="35">
        <v>5</v>
      </c>
      <c r="K72" s="35">
        <v>27</v>
      </c>
      <c r="L72" s="35">
        <v>0</v>
      </c>
      <c r="M72" s="39">
        <v>44025</v>
      </c>
    </row>
    <row r="73" spans="1:13" s="3" customFormat="1" ht="12" x14ac:dyDescent="0.2">
      <c r="A73" s="3">
        <v>72</v>
      </c>
      <c r="B73" s="35">
        <v>2019</v>
      </c>
      <c r="C73" s="36" t="s">
        <v>51</v>
      </c>
      <c r="D73" s="36" t="s">
        <v>52</v>
      </c>
      <c r="E73" s="36" t="s">
        <v>22</v>
      </c>
      <c r="F73" s="36" t="s">
        <v>53</v>
      </c>
      <c r="G73" s="35">
        <v>2019</v>
      </c>
      <c r="H73" s="36" t="s">
        <v>391</v>
      </c>
      <c r="I73" s="36" t="s">
        <v>392</v>
      </c>
      <c r="J73" s="35">
        <v>5</v>
      </c>
      <c r="K73" s="35">
        <v>29</v>
      </c>
      <c r="L73" s="35">
        <v>0</v>
      </c>
      <c r="M73" s="39">
        <v>44025</v>
      </c>
    </row>
    <row r="74" spans="1:13" s="3" customFormat="1" ht="12" x14ac:dyDescent="0.2">
      <c r="A74" s="3">
        <v>73</v>
      </c>
      <c r="B74" s="35">
        <v>2019</v>
      </c>
      <c r="C74" s="36" t="s">
        <v>59</v>
      </c>
      <c r="D74" s="36" t="s">
        <v>31</v>
      </c>
      <c r="E74" s="36" t="s">
        <v>22</v>
      </c>
      <c r="F74" s="36" t="s">
        <v>60</v>
      </c>
      <c r="G74" s="35">
        <v>2019</v>
      </c>
      <c r="H74" s="36" t="s">
        <v>391</v>
      </c>
      <c r="I74" s="36" t="s">
        <v>392</v>
      </c>
      <c r="J74" s="35">
        <v>5</v>
      </c>
      <c r="K74" s="35">
        <v>27</v>
      </c>
      <c r="L74" s="35">
        <v>0</v>
      </c>
      <c r="M74" s="39">
        <v>44025</v>
      </c>
    </row>
    <row r="75" spans="1:13" s="3" customFormat="1" ht="12" x14ac:dyDescent="0.2">
      <c r="A75" s="3">
        <v>74</v>
      </c>
      <c r="B75" s="35">
        <v>2019</v>
      </c>
      <c r="C75" s="36" t="s">
        <v>61</v>
      </c>
      <c r="D75" s="36" t="s">
        <v>52</v>
      </c>
      <c r="E75" s="36" t="s">
        <v>22</v>
      </c>
      <c r="F75" s="36" t="s">
        <v>62</v>
      </c>
      <c r="G75" s="35">
        <v>2019</v>
      </c>
      <c r="H75" s="36" t="s">
        <v>391</v>
      </c>
      <c r="I75" s="36" t="s">
        <v>392</v>
      </c>
      <c r="J75" s="35">
        <v>5</v>
      </c>
      <c r="K75" s="35">
        <v>29</v>
      </c>
      <c r="L75" s="35">
        <v>0</v>
      </c>
      <c r="M75" s="39">
        <v>44025</v>
      </c>
    </row>
    <row r="76" spans="1:13" s="3" customFormat="1" ht="12" x14ac:dyDescent="0.2">
      <c r="A76" s="3">
        <v>75</v>
      </c>
      <c r="B76" s="35">
        <v>2019</v>
      </c>
      <c r="C76" s="36" t="s">
        <v>63</v>
      </c>
      <c r="D76" s="36" t="s">
        <v>64</v>
      </c>
      <c r="E76" s="36" t="s">
        <v>16</v>
      </c>
      <c r="F76" s="36" t="s">
        <v>65</v>
      </c>
      <c r="G76" s="35">
        <v>2019</v>
      </c>
      <c r="H76" s="36" t="s">
        <v>391</v>
      </c>
      <c r="I76" s="36" t="s">
        <v>392</v>
      </c>
      <c r="J76" s="35">
        <v>5</v>
      </c>
      <c r="K76" s="35">
        <v>28</v>
      </c>
      <c r="L76" s="35">
        <v>0</v>
      </c>
      <c r="M76" s="39">
        <v>44025</v>
      </c>
    </row>
    <row r="77" spans="1:13" s="3" customFormat="1" ht="12" x14ac:dyDescent="0.2">
      <c r="A77" s="3">
        <v>76</v>
      </c>
      <c r="B77" s="35">
        <v>2019</v>
      </c>
      <c r="C77" s="36" t="s">
        <v>75</v>
      </c>
      <c r="D77" s="36" t="s">
        <v>76</v>
      </c>
      <c r="E77" s="36" t="s">
        <v>22</v>
      </c>
      <c r="F77" s="36" t="s">
        <v>77</v>
      </c>
      <c r="G77" s="35">
        <v>2019</v>
      </c>
      <c r="H77" s="36" t="s">
        <v>391</v>
      </c>
      <c r="I77" s="36" t="s">
        <v>392</v>
      </c>
      <c r="J77" s="35">
        <v>5</v>
      </c>
      <c r="K77" s="35">
        <v>30</v>
      </c>
      <c r="L77" s="35">
        <v>0</v>
      </c>
      <c r="M77" s="39">
        <v>44025</v>
      </c>
    </row>
    <row r="78" spans="1:13" s="3" customFormat="1" ht="12" x14ac:dyDescent="0.2">
      <c r="A78" s="3">
        <v>77</v>
      </c>
      <c r="B78" s="35">
        <v>2019</v>
      </c>
      <c r="C78" s="36" t="s">
        <v>78</v>
      </c>
      <c r="D78" s="36" t="s">
        <v>79</v>
      </c>
      <c r="E78" s="36" t="s">
        <v>22</v>
      </c>
      <c r="F78" s="36" t="s">
        <v>80</v>
      </c>
      <c r="G78" s="35">
        <v>2019</v>
      </c>
      <c r="H78" s="36" t="s">
        <v>391</v>
      </c>
      <c r="I78" s="36" t="s">
        <v>392</v>
      </c>
      <c r="J78" s="35">
        <v>5</v>
      </c>
      <c r="K78" s="35">
        <v>29</v>
      </c>
      <c r="L78" s="35">
        <v>0</v>
      </c>
      <c r="M78" s="39">
        <v>44025</v>
      </c>
    </row>
    <row r="79" spans="1:13" s="3" customFormat="1" ht="12" x14ac:dyDescent="0.2">
      <c r="A79" s="3">
        <v>78</v>
      </c>
      <c r="B79" s="35">
        <v>2019</v>
      </c>
      <c r="C79" s="36" t="s">
        <v>81</v>
      </c>
      <c r="D79" s="36" t="s">
        <v>82</v>
      </c>
      <c r="E79" s="36" t="s">
        <v>16</v>
      </c>
      <c r="F79" s="36" t="s">
        <v>83</v>
      </c>
      <c r="G79" s="35">
        <v>2019</v>
      </c>
      <c r="H79" s="36" t="s">
        <v>391</v>
      </c>
      <c r="I79" s="36" t="s">
        <v>392</v>
      </c>
      <c r="J79" s="35">
        <v>5</v>
      </c>
      <c r="K79" s="35">
        <v>29</v>
      </c>
      <c r="L79" s="35">
        <v>0</v>
      </c>
      <c r="M79" s="39">
        <v>44025</v>
      </c>
    </row>
    <row r="80" spans="1:13" s="3" customFormat="1" ht="12" x14ac:dyDescent="0.2">
      <c r="A80" s="3">
        <v>79</v>
      </c>
      <c r="B80" s="35">
        <v>2019</v>
      </c>
      <c r="C80" s="36" t="s">
        <v>86</v>
      </c>
      <c r="D80" s="36" t="s">
        <v>87</v>
      </c>
      <c r="E80" s="36" t="s">
        <v>22</v>
      </c>
      <c r="F80" s="36" t="s">
        <v>88</v>
      </c>
      <c r="G80" s="35">
        <v>2019</v>
      </c>
      <c r="H80" s="36" t="s">
        <v>391</v>
      </c>
      <c r="I80" s="36" t="s">
        <v>392</v>
      </c>
      <c r="J80" s="35">
        <v>5</v>
      </c>
      <c r="K80" s="35">
        <v>30</v>
      </c>
      <c r="L80" s="35">
        <v>0</v>
      </c>
      <c r="M80" s="39">
        <v>44025</v>
      </c>
    </row>
    <row r="81" spans="1:16" s="3" customFormat="1" ht="12" x14ac:dyDescent="0.2">
      <c r="A81" s="3">
        <v>80</v>
      </c>
      <c r="B81" s="35">
        <v>2019</v>
      </c>
      <c r="C81" s="36" t="s">
        <v>24</v>
      </c>
      <c r="D81" s="36" t="s">
        <v>25</v>
      </c>
      <c r="E81" s="36" t="s">
        <v>22</v>
      </c>
      <c r="F81" s="36" t="s">
        <v>26</v>
      </c>
      <c r="G81" s="35">
        <v>2019</v>
      </c>
      <c r="H81" s="36" t="s">
        <v>391</v>
      </c>
      <c r="I81" s="36" t="s">
        <v>392</v>
      </c>
      <c r="J81" s="35">
        <v>5</v>
      </c>
      <c r="K81" s="35">
        <v>28</v>
      </c>
      <c r="L81" s="35">
        <v>0</v>
      </c>
      <c r="M81" s="39">
        <v>44077</v>
      </c>
    </row>
    <row r="82" spans="1:16" s="3" customFormat="1" ht="12" x14ac:dyDescent="0.2">
      <c r="A82" s="3">
        <v>81</v>
      </c>
      <c r="B82" s="35">
        <v>2019</v>
      </c>
      <c r="C82" s="36" t="s">
        <v>54</v>
      </c>
      <c r="D82" s="36" t="s">
        <v>40</v>
      </c>
      <c r="E82" s="36" t="s">
        <v>22</v>
      </c>
      <c r="F82" s="36" t="s">
        <v>55</v>
      </c>
      <c r="G82" s="35">
        <v>2019</v>
      </c>
      <c r="H82" s="36" t="s">
        <v>391</v>
      </c>
      <c r="I82" s="36" t="s">
        <v>392</v>
      </c>
      <c r="J82" s="35">
        <v>5</v>
      </c>
      <c r="K82" s="35">
        <v>26</v>
      </c>
      <c r="L82" s="35">
        <v>0</v>
      </c>
      <c r="M82" s="39">
        <v>44077</v>
      </c>
    </row>
    <row r="83" spans="1:16" s="3" customFormat="1" ht="12" x14ac:dyDescent="0.2">
      <c r="A83" s="3">
        <v>82</v>
      </c>
      <c r="B83" s="35">
        <v>2019</v>
      </c>
      <c r="C83" s="36" t="s">
        <v>45</v>
      </c>
      <c r="D83" s="36" t="s">
        <v>46</v>
      </c>
      <c r="E83" s="36" t="s">
        <v>16</v>
      </c>
      <c r="F83" s="36" t="s">
        <v>47</v>
      </c>
      <c r="G83" s="35">
        <v>2019</v>
      </c>
      <c r="H83" s="36" t="s">
        <v>391</v>
      </c>
      <c r="I83" s="36" t="s">
        <v>392</v>
      </c>
      <c r="J83" s="35">
        <v>5</v>
      </c>
      <c r="K83" s="35">
        <v>29</v>
      </c>
      <c r="L83" s="35">
        <v>0</v>
      </c>
      <c r="M83" s="39">
        <v>44104</v>
      </c>
    </row>
    <row r="84" spans="1:16" s="3" customFormat="1" ht="12" x14ac:dyDescent="0.2">
      <c r="A84" s="3">
        <v>83</v>
      </c>
      <c r="B84" s="35">
        <v>2019</v>
      </c>
      <c r="C84" s="36" t="s">
        <v>517</v>
      </c>
      <c r="D84" s="36" t="s">
        <v>277</v>
      </c>
      <c r="E84" s="36" t="s">
        <v>22</v>
      </c>
      <c r="F84" s="36" t="s">
        <v>518</v>
      </c>
      <c r="G84" s="35">
        <v>2019</v>
      </c>
      <c r="H84" s="36" t="s">
        <v>391</v>
      </c>
      <c r="I84" s="36" t="s">
        <v>392</v>
      </c>
      <c r="J84" s="35">
        <v>5</v>
      </c>
      <c r="K84" s="35">
        <v>27</v>
      </c>
      <c r="L84" s="35">
        <v>0</v>
      </c>
      <c r="M84" s="39">
        <v>44166</v>
      </c>
    </row>
    <row r="85" spans="1:16" s="3" customFormat="1" ht="12" x14ac:dyDescent="0.2">
      <c r="A85" s="3">
        <v>84</v>
      </c>
      <c r="B85" s="35">
        <v>2019</v>
      </c>
      <c r="C85" s="36" t="s">
        <v>20</v>
      </c>
      <c r="D85" s="36" t="s">
        <v>21</v>
      </c>
      <c r="E85" s="36" t="s">
        <v>22</v>
      </c>
      <c r="F85" s="36" t="s">
        <v>23</v>
      </c>
      <c r="G85" s="35">
        <v>2019</v>
      </c>
      <c r="H85" s="36" t="s">
        <v>391</v>
      </c>
      <c r="I85" s="36" t="s">
        <v>392</v>
      </c>
      <c r="J85" s="35">
        <v>5</v>
      </c>
      <c r="K85" s="35">
        <v>25</v>
      </c>
      <c r="L85" s="35">
        <v>0</v>
      </c>
      <c r="M85" s="39">
        <v>44166</v>
      </c>
    </row>
    <row r="86" spans="1:16" s="3" customFormat="1" ht="12" x14ac:dyDescent="0.2">
      <c r="A86" s="3">
        <v>85</v>
      </c>
      <c r="B86" s="35">
        <v>2019</v>
      </c>
      <c r="C86" s="36" t="s">
        <v>409</v>
      </c>
      <c r="D86" s="36" t="s">
        <v>410</v>
      </c>
      <c r="E86" s="36" t="s">
        <v>22</v>
      </c>
      <c r="F86" s="36" t="s">
        <v>411</v>
      </c>
      <c r="G86" s="35">
        <v>2019</v>
      </c>
      <c r="H86" s="36" t="s">
        <v>391</v>
      </c>
      <c r="I86" s="36" t="s">
        <v>392</v>
      </c>
      <c r="J86" s="35">
        <v>5</v>
      </c>
      <c r="K86" s="35">
        <v>27</v>
      </c>
      <c r="L86" s="35">
        <v>0</v>
      </c>
      <c r="M86" s="39">
        <v>44166</v>
      </c>
    </row>
    <row r="87" spans="1:16" s="3" customFormat="1" ht="12" x14ac:dyDescent="0.2">
      <c r="A87" s="3">
        <v>1</v>
      </c>
      <c r="B87" s="40">
        <v>2019</v>
      </c>
      <c r="C87" s="41" t="s">
        <v>66</v>
      </c>
      <c r="D87" s="41" t="s">
        <v>67</v>
      </c>
      <c r="E87" s="41" t="s">
        <v>16</v>
      </c>
      <c r="F87" s="41" t="s">
        <v>68</v>
      </c>
      <c r="G87" s="40">
        <v>2019</v>
      </c>
      <c r="H87" s="41" t="s">
        <v>391</v>
      </c>
      <c r="I87" s="41" t="s">
        <v>392</v>
      </c>
      <c r="J87" s="40">
        <v>5</v>
      </c>
      <c r="K87" s="40">
        <v>25</v>
      </c>
      <c r="L87" s="40">
        <v>0</v>
      </c>
      <c r="M87" s="42">
        <v>44228</v>
      </c>
    </row>
    <row r="88" spans="1:16" s="3" customFormat="1" ht="14.25" x14ac:dyDescent="0.2">
      <c r="A88" s="3">
        <v>2</v>
      </c>
      <c r="B88" s="40">
        <v>2020</v>
      </c>
      <c r="C88" s="41" t="s">
        <v>271</v>
      </c>
      <c r="D88" s="41" t="s">
        <v>272</v>
      </c>
      <c r="E88" s="41" t="s">
        <v>22</v>
      </c>
      <c r="F88" s="41" t="s">
        <v>273</v>
      </c>
      <c r="G88" s="40">
        <v>2020</v>
      </c>
      <c r="H88" s="41" t="s">
        <v>391</v>
      </c>
      <c r="I88" s="41" t="s">
        <v>392</v>
      </c>
      <c r="J88" s="40">
        <v>5</v>
      </c>
      <c r="K88" s="40">
        <v>26</v>
      </c>
      <c r="L88" s="40">
        <v>0</v>
      </c>
      <c r="M88" s="42">
        <v>44354</v>
      </c>
      <c r="O88" s="30">
        <v>18</v>
      </c>
      <c r="P88" s="30">
        <f>COUNTIF($K$87:$K$129,18)</f>
        <v>0</v>
      </c>
    </row>
    <row r="89" spans="1:16" s="3" customFormat="1" ht="14.25" x14ac:dyDescent="0.2">
      <c r="A89" s="3">
        <v>3</v>
      </c>
      <c r="B89" s="40">
        <v>2020</v>
      </c>
      <c r="C89" s="41" t="s">
        <v>274</v>
      </c>
      <c r="D89" s="41" t="s">
        <v>25</v>
      </c>
      <c r="E89" s="41" t="s">
        <v>22</v>
      </c>
      <c r="F89" s="41" t="s">
        <v>275</v>
      </c>
      <c r="G89" s="40">
        <v>2020</v>
      </c>
      <c r="H89" s="41" t="s">
        <v>391</v>
      </c>
      <c r="I89" s="41" t="s">
        <v>392</v>
      </c>
      <c r="J89" s="40">
        <v>5</v>
      </c>
      <c r="K89" s="40">
        <v>23</v>
      </c>
      <c r="L89" s="40">
        <v>0</v>
      </c>
      <c r="M89" s="42">
        <v>44354</v>
      </c>
      <c r="O89" s="30">
        <v>19</v>
      </c>
      <c r="P89" s="30">
        <f>COUNTIF($K$87:$K$129,19)</f>
        <v>0</v>
      </c>
    </row>
    <row r="90" spans="1:16" s="3" customFormat="1" ht="14.25" x14ac:dyDescent="0.2">
      <c r="A90" s="3">
        <v>4</v>
      </c>
      <c r="B90" s="40">
        <v>2020</v>
      </c>
      <c r="C90" s="41" t="s">
        <v>279</v>
      </c>
      <c r="D90" s="41" t="s">
        <v>37</v>
      </c>
      <c r="E90" s="41" t="s">
        <v>22</v>
      </c>
      <c r="F90" s="41" t="s">
        <v>280</v>
      </c>
      <c r="G90" s="40">
        <v>2020</v>
      </c>
      <c r="H90" s="41" t="s">
        <v>391</v>
      </c>
      <c r="I90" s="41" t="s">
        <v>392</v>
      </c>
      <c r="J90" s="40">
        <v>5</v>
      </c>
      <c r="K90" s="40">
        <v>26</v>
      </c>
      <c r="L90" s="40">
        <v>0</v>
      </c>
      <c r="M90" s="42">
        <v>44354</v>
      </c>
      <c r="O90" s="30">
        <v>20</v>
      </c>
      <c r="P90" s="30">
        <f>COUNTIF($K$87:$K$129,20)</f>
        <v>0</v>
      </c>
    </row>
    <row r="91" spans="1:16" s="3" customFormat="1" ht="14.25" x14ac:dyDescent="0.2">
      <c r="A91" s="3">
        <v>5</v>
      </c>
      <c r="B91" s="40">
        <v>2020</v>
      </c>
      <c r="C91" s="41" t="s">
        <v>286</v>
      </c>
      <c r="D91" s="41" t="s">
        <v>25</v>
      </c>
      <c r="E91" s="41" t="s">
        <v>22</v>
      </c>
      <c r="F91" s="41" t="s">
        <v>287</v>
      </c>
      <c r="G91" s="40">
        <v>2020</v>
      </c>
      <c r="H91" s="41" t="s">
        <v>391</v>
      </c>
      <c r="I91" s="41" t="s">
        <v>392</v>
      </c>
      <c r="J91" s="40">
        <v>5</v>
      </c>
      <c r="K91" s="40">
        <v>31</v>
      </c>
      <c r="L91" s="40">
        <v>1</v>
      </c>
      <c r="M91" s="42">
        <v>44354</v>
      </c>
      <c r="O91" s="30">
        <v>21</v>
      </c>
      <c r="P91" s="30">
        <f>COUNTIF($K$87:$K$129,21)</f>
        <v>1</v>
      </c>
    </row>
    <row r="92" spans="1:16" s="3" customFormat="1" ht="14.25" x14ac:dyDescent="0.2">
      <c r="A92" s="3">
        <v>6</v>
      </c>
      <c r="B92" s="40">
        <v>2020</v>
      </c>
      <c r="C92" s="41" t="s">
        <v>312</v>
      </c>
      <c r="D92" s="41" t="s">
        <v>313</v>
      </c>
      <c r="E92" s="41" t="s">
        <v>22</v>
      </c>
      <c r="F92" s="41" t="s">
        <v>314</v>
      </c>
      <c r="G92" s="40">
        <v>2020</v>
      </c>
      <c r="H92" s="41" t="s">
        <v>391</v>
      </c>
      <c r="I92" s="41" t="s">
        <v>392</v>
      </c>
      <c r="J92" s="40">
        <v>5</v>
      </c>
      <c r="K92" s="40">
        <v>26</v>
      </c>
      <c r="L92" s="40">
        <v>0</v>
      </c>
      <c r="M92" s="42">
        <v>44354</v>
      </c>
      <c r="O92" s="30">
        <v>22</v>
      </c>
      <c r="P92" s="30">
        <f>COUNTIF($K$87:$K$129,22)</f>
        <v>2</v>
      </c>
    </row>
    <row r="93" spans="1:16" s="3" customFormat="1" ht="14.25" x14ac:dyDescent="0.2">
      <c r="A93" s="3">
        <v>7</v>
      </c>
      <c r="B93" s="40">
        <v>2020</v>
      </c>
      <c r="C93" s="41" t="s">
        <v>327</v>
      </c>
      <c r="D93" s="41" t="s">
        <v>82</v>
      </c>
      <c r="E93" s="41" t="s">
        <v>16</v>
      </c>
      <c r="F93" s="41" t="s">
        <v>328</v>
      </c>
      <c r="G93" s="40">
        <v>2020</v>
      </c>
      <c r="H93" s="41" t="s">
        <v>391</v>
      </c>
      <c r="I93" s="41" t="s">
        <v>392</v>
      </c>
      <c r="J93" s="40">
        <v>5</v>
      </c>
      <c r="K93" s="40">
        <v>28</v>
      </c>
      <c r="L93" s="40">
        <v>0</v>
      </c>
      <c r="M93" s="42">
        <v>44354</v>
      </c>
      <c r="O93" s="30">
        <v>23</v>
      </c>
      <c r="P93" s="30">
        <f>COUNTIF($K$87:$K$129,23)</f>
        <v>3</v>
      </c>
    </row>
    <row r="94" spans="1:16" s="3" customFormat="1" ht="14.25" x14ac:dyDescent="0.2">
      <c r="A94" s="3">
        <v>8</v>
      </c>
      <c r="B94" s="40">
        <v>2020</v>
      </c>
      <c r="C94" s="41" t="s">
        <v>333</v>
      </c>
      <c r="D94" s="41" t="s">
        <v>272</v>
      </c>
      <c r="E94" s="41" t="s">
        <v>22</v>
      </c>
      <c r="F94" s="41" t="s">
        <v>334</v>
      </c>
      <c r="G94" s="40">
        <v>2020</v>
      </c>
      <c r="H94" s="41" t="s">
        <v>391</v>
      </c>
      <c r="I94" s="41" t="s">
        <v>392</v>
      </c>
      <c r="J94" s="40">
        <v>5</v>
      </c>
      <c r="K94" s="40">
        <v>24</v>
      </c>
      <c r="L94" s="40">
        <v>0</v>
      </c>
      <c r="M94" s="42">
        <v>44354</v>
      </c>
      <c r="O94" s="30">
        <v>24</v>
      </c>
      <c r="P94" s="30">
        <f>COUNTIF($K$87:$K$129,24)</f>
        <v>9</v>
      </c>
    </row>
    <row r="95" spans="1:16" s="3" customFormat="1" ht="14.25" x14ac:dyDescent="0.2">
      <c r="A95" s="3">
        <v>9</v>
      </c>
      <c r="B95" s="40">
        <v>2020</v>
      </c>
      <c r="C95" s="41" t="s">
        <v>342</v>
      </c>
      <c r="D95" s="41" t="s">
        <v>343</v>
      </c>
      <c r="E95" s="41" t="s">
        <v>22</v>
      </c>
      <c r="F95" s="41" t="s">
        <v>344</v>
      </c>
      <c r="G95" s="40">
        <v>2020</v>
      </c>
      <c r="H95" s="41" t="s">
        <v>391</v>
      </c>
      <c r="I95" s="41" t="s">
        <v>392</v>
      </c>
      <c r="J95" s="40">
        <v>5</v>
      </c>
      <c r="K95" s="40">
        <v>29</v>
      </c>
      <c r="L95" s="40">
        <v>0</v>
      </c>
      <c r="M95" s="42">
        <v>44354</v>
      </c>
      <c r="O95" s="30">
        <v>25</v>
      </c>
      <c r="P95" s="30">
        <f>COUNTIF($K$87:$K$129,25)</f>
        <v>5</v>
      </c>
    </row>
    <row r="96" spans="1:16" s="3" customFormat="1" ht="14.25" x14ac:dyDescent="0.2">
      <c r="A96" s="3">
        <v>10</v>
      </c>
      <c r="B96" s="40">
        <v>2020</v>
      </c>
      <c r="C96" s="41" t="s">
        <v>268</v>
      </c>
      <c r="D96" s="41" t="s">
        <v>269</v>
      </c>
      <c r="E96" s="41" t="s">
        <v>16</v>
      </c>
      <c r="F96" s="41" t="s">
        <v>270</v>
      </c>
      <c r="G96" s="40">
        <v>2020</v>
      </c>
      <c r="H96" s="41" t="s">
        <v>391</v>
      </c>
      <c r="I96" s="41" t="s">
        <v>392</v>
      </c>
      <c r="J96" s="40">
        <v>5</v>
      </c>
      <c r="K96" s="40">
        <v>29</v>
      </c>
      <c r="L96" s="40">
        <v>0</v>
      </c>
      <c r="M96" s="42">
        <v>44377</v>
      </c>
      <c r="O96" s="30">
        <v>26</v>
      </c>
      <c r="P96" s="30">
        <f>COUNTIF($K$87:$K$129,26)</f>
        <v>9</v>
      </c>
    </row>
    <row r="97" spans="1:16" s="3" customFormat="1" ht="14.25" x14ac:dyDescent="0.2">
      <c r="A97" s="3">
        <v>11</v>
      </c>
      <c r="B97" s="40">
        <v>2020</v>
      </c>
      <c r="C97" s="41" t="s">
        <v>276</v>
      </c>
      <c r="D97" s="41" t="s">
        <v>277</v>
      </c>
      <c r="E97" s="41" t="s">
        <v>22</v>
      </c>
      <c r="F97" s="41" t="s">
        <v>278</v>
      </c>
      <c r="G97" s="40">
        <v>2020</v>
      </c>
      <c r="H97" s="41" t="s">
        <v>391</v>
      </c>
      <c r="I97" s="41" t="s">
        <v>392</v>
      </c>
      <c r="J97" s="40">
        <v>5</v>
      </c>
      <c r="K97" s="40">
        <v>26</v>
      </c>
      <c r="L97" s="40">
        <v>0</v>
      </c>
      <c r="M97" s="42">
        <v>44377</v>
      </c>
      <c r="O97" s="30">
        <v>27</v>
      </c>
      <c r="P97" s="30">
        <f>COUNTIF($K$87:$K$129,27)</f>
        <v>5</v>
      </c>
    </row>
    <row r="98" spans="1:16" s="3" customFormat="1" ht="14.25" x14ac:dyDescent="0.2">
      <c r="A98" s="3">
        <v>12</v>
      </c>
      <c r="B98" s="40">
        <v>2020</v>
      </c>
      <c r="C98" s="41" t="s">
        <v>27</v>
      </c>
      <c r="D98" s="41" t="s">
        <v>277</v>
      </c>
      <c r="E98" s="41" t="s">
        <v>22</v>
      </c>
      <c r="F98" s="41" t="s">
        <v>283</v>
      </c>
      <c r="G98" s="40">
        <v>2020</v>
      </c>
      <c r="H98" s="41" t="s">
        <v>391</v>
      </c>
      <c r="I98" s="41" t="s">
        <v>392</v>
      </c>
      <c r="J98" s="40">
        <v>5</v>
      </c>
      <c r="K98" s="40">
        <v>25</v>
      </c>
      <c r="L98" s="40">
        <v>0</v>
      </c>
      <c r="M98" s="42">
        <v>44377</v>
      </c>
      <c r="O98" s="30">
        <v>28</v>
      </c>
      <c r="P98" s="30">
        <f>COUNTIF($K$87:$K$129,28)</f>
        <v>4</v>
      </c>
    </row>
    <row r="99" spans="1:16" s="3" customFormat="1" ht="14.25" x14ac:dyDescent="0.2">
      <c r="A99" s="3">
        <v>13</v>
      </c>
      <c r="B99" s="40">
        <v>2020</v>
      </c>
      <c r="C99" s="41" t="s">
        <v>284</v>
      </c>
      <c r="D99" s="41" t="s">
        <v>151</v>
      </c>
      <c r="E99" s="41" t="s">
        <v>16</v>
      </c>
      <c r="F99" s="41" t="s">
        <v>285</v>
      </c>
      <c r="G99" s="40">
        <v>2020</v>
      </c>
      <c r="H99" s="41" t="s">
        <v>391</v>
      </c>
      <c r="I99" s="41" t="s">
        <v>392</v>
      </c>
      <c r="J99" s="40">
        <v>5</v>
      </c>
      <c r="K99" s="40">
        <v>27</v>
      </c>
      <c r="L99" s="40">
        <v>0</v>
      </c>
      <c r="M99" s="42">
        <v>44377</v>
      </c>
      <c r="O99" s="30">
        <v>29</v>
      </c>
      <c r="P99" s="30">
        <f>COUNTIF($K$87:$K$129,29)</f>
        <v>4</v>
      </c>
    </row>
    <row r="100" spans="1:16" s="3" customFormat="1" ht="14.25" x14ac:dyDescent="0.2">
      <c r="A100" s="3">
        <v>14</v>
      </c>
      <c r="B100" s="40">
        <v>2020</v>
      </c>
      <c r="C100" s="41" t="s">
        <v>291</v>
      </c>
      <c r="D100" s="41" t="s">
        <v>292</v>
      </c>
      <c r="E100" s="41" t="s">
        <v>22</v>
      </c>
      <c r="F100" s="41" t="s">
        <v>293</v>
      </c>
      <c r="G100" s="40">
        <v>2020</v>
      </c>
      <c r="H100" s="41" t="s">
        <v>391</v>
      </c>
      <c r="I100" s="41" t="s">
        <v>392</v>
      </c>
      <c r="J100" s="40">
        <v>5</v>
      </c>
      <c r="K100" s="40">
        <v>27</v>
      </c>
      <c r="L100" s="40">
        <v>0</v>
      </c>
      <c r="M100" s="42">
        <v>44377</v>
      </c>
      <c r="O100" s="30">
        <v>30</v>
      </c>
      <c r="P100" s="30">
        <f>COUNTIF($K$87:$K$129,30)</f>
        <v>0</v>
      </c>
    </row>
    <row r="101" spans="1:16" s="3" customFormat="1" ht="14.25" x14ac:dyDescent="0.2">
      <c r="A101" s="3">
        <v>15</v>
      </c>
      <c r="B101" s="40">
        <v>2020</v>
      </c>
      <c r="C101" s="41" t="s">
        <v>294</v>
      </c>
      <c r="D101" s="41" t="s">
        <v>295</v>
      </c>
      <c r="E101" s="41" t="s">
        <v>22</v>
      </c>
      <c r="F101" s="41" t="s">
        <v>296</v>
      </c>
      <c r="G101" s="40">
        <v>2020</v>
      </c>
      <c r="H101" s="41" t="s">
        <v>391</v>
      </c>
      <c r="I101" s="41" t="s">
        <v>392</v>
      </c>
      <c r="J101" s="40">
        <v>5</v>
      </c>
      <c r="K101" s="40">
        <v>25</v>
      </c>
      <c r="L101" s="40">
        <v>0</v>
      </c>
      <c r="M101" s="42">
        <v>44377</v>
      </c>
      <c r="O101" s="30" t="s">
        <v>363</v>
      </c>
      <c r="P101" s="30">
        <f>COUNTIF($K$87:$K$129,31)</f>
        <v>1</v>
      </c>
    </row>
    <row r="102" spans="1:16" s="3" customFormat="1" ht="12" x14ac:dyDescent="0.2">
      <c r="A102" s="3">
        <v>16</v>
      </c>
      <c r="B102" s="40">
        <v>2020</v>
      </c>
      <c r="C102" s="41" t="s">
        <v>297</v>
      </c>
      <c r="D102" s="41" t="s">
        <v>298</v>
      </c>
      <c r="E102" s="41" t="s">
        <v>22</v>
      </c>
      <c r="F102" s="41" t="s">
        <v>299</v>
      </c>
      <c r="G102" s="40">
        <v>2020</v>
      </c>
      <c r="H102" s="41" t="s">
        <v>391</v>
      </c>
      <c r="I102" s="41" t="s">
        <v>392</v>
      </c>
      <c r="J102" s="40">
        <v>5</v>
      </c>
      <c r="K102" s="40">
        <v>28</v>
      </c>
      <c r="L102" s="40">
        <v>0</v>
      </c>
      <c r="M102" s="42">
        <v>44377</v>
      </c>
    </row>
    <row r="103" spans="1:16" s="3" customFormat="1" ht="12" x14ac:dyDescent="0.2">
      <c r="A103" s="3">
        <v>17</v>
      </c>
      <c r="B103" s="40">
        <v>2020</v>
      </c>
      <c r="C103" s="41" t="s">
        <v>303</v>
      </c>
      <c r="D103" s="41" t="s">
        <v>304</v>
      </c>
      <c r="E103" s="41" t="s">
        <v>22</v>
      </c>
      <c r="F103" s="41" t="s">
        <v>305</v>
      </c>
      <c r="G103" s="40">
        <v>2020</v>
      </c>
      <c r="H103" s="41" t="s">
        <v>391</v>
      </c>
      <c r="I103" s="41" t="s">
        <v>392</v>
      </c>
      <c r="J103" s="40">
        <v>5</v>
      </c>
      <c r="K103" s="40">
        <v>24</v>
      </c>
      <c r="L103" s="40">
        <v>0</v>
      </c>
      <c r="M103" s="42">
        <v>44377</v>
      </c>
    </row>
    <row r="104" spans="1:16" s="3" customFormat="1" ht="12" x14ac:dyDescent="0.2">
      <c r="A104" s="3">
        <v>18</v>
      </c>
      <c r="B104" s="40">
        <v>2020</v>
      </c>
      <c r="C104" s="41" t="s">
        <v>300</v>
      </c>
      <c r="D104" s="41" t="s">
        <v>301</v>
      </c>
      <c r="E104" s="41" t="s">
        <v>22</v>
      </c>
      <c r="F104" s="41" t="s">
        <v>302</v>
      </c>
      <c r="G104" s="40">
        <v>2020</v>
      </c>
      <c r="H104" s="41" t="s">
        <v>391</v>
      </c>
      <c r="I104" s="41" t="s">
        <v>392</v>
      </c>
      <c r="J104" s="40">
        <v>5</v>
      </c>
      <c r="K104" s="40">
        <v>25</v>
      </c>
      <c r="L104" s="40">
        <v>0</v>
      </c>
      <c r="M104" s="42">
        <v>44377</v>
      </c>
    </row>
    <row r="105" spans="1:16" s="3" customFormat="1" ht="12" x14ac:dyDescent="0.2">
      <c r="A105" s="3">
        <v>19</v>
      </c>
      <c r="B105" s="40">
        <v>2020</v>
      </c>
      <c r="C105" s="41" t="s">
        <v>429</v>
      </c>
      <c r="D105" s="41" t="s">
        <v>277</v>
      </c>
      <c r="E105" s="41" t="s">
        <v>22</v>
      </c>
      <c r="F105" s="41" t="s">
        <v>430</v>
      </c>
      <c r="G105" s="40">
        <v>2020</v>
      </c>
      <c r="H105" s="41" t="s">
        <v>391</v>
      </c>
      <c r="I105" s="41" t="s">
        <v>392</v>
      </c>
      <c r="J105" s="40">
        <v>5</v>
      </c>
      <c r="K105" s="40">
        <v>26</v>
      </c>
      <c r="L105" s="40">
        <v>0</v>
      </c>
      <c r="M105" s="42">
        <v>44377</v>
      </c>
    </row>
    <row r="106" spans="1:16" s="3" customFormat="1" ht="12" x14ac:dyDescent="0.2">
      <c r="A106" s="3">
        <v>20</v>
      </c>
      <c r="B106" s="40">
        <v>2020</v>
      </c>
      <c r="C106" s="41" t="s">
        <v>306</v>
      </c>
      <c r="D106" s="41" t="s">
        <v>307</v>
      </c>
      <c r="E106" s="41" t="s">
        <v>22</v>
      </c>
      <c r="F106" s="41" t="s">
        <v>308</v>
      </c>
      <c r="G106" s="40">
        <v>2020</v>
      </c>
      <c r="H106" s="41" t="s">
        <v>391</v>
      </c>
      <c r="I106" s="41" t="s">
        <v>392</v>
      </c>
      <c r="J106" s="40">
        <v>5</v>
      </c>
      <c r="K106" s="40">
        <v>23</v>
      </c>
      <c r="L106" s="40">
        <v>0</v>
      </c>
      <c r="M106" s="42">
        <v>44377</v>
      </c>
    </row>
    <row r="107" spans="1:16" s="3" customFormat="1" ht="12" x14ac:dyDescent="0.2">
      <c r="A107" s="3">
        <v>21</v>
      </c>
      <c r="B107" s="40">
        <v>2020</v>
      </c>
      <c r="C107" s="41" t="s">
        <v>309</v>
      </c>
      <c r="D107" s="41" t="s">
        <v>310</v>
      </c>
      <c r="E107" s="41" t="s">
        <v>22</v>
      </c>
      <c r="F107" s="41" t="s">
        <v>311</v>
      </c>
      <c r="G107" s="40">
        <v>2020</v>
      </c>
      <c r="H107" s="41" t="s">
        <v>391</v>
      </c>
      <c r="I107" s="41" t="s">
        <v>392</v>
      </c>
      <c r="J107" s="40">
        <v>5</v>
      </c>
      <c r="K107" s="40">
        <v>26</v>
      </c>
      <c r="L107" s="40">
        <v>0</v>
      </c>
      <c r="M107" s="42">
        <v>44377</v>
      </c>
    </row>
    <row r="108" spans="1:16" s="3" customFormat="1" ht="12" x14ac:dyDescent="0.2">
      <c r="A108" s="3">
        <v>22</v>
      </c>
      <c r="B108" s="40">
        <v>2020</v>
      </c>
      <c r="C108" s="41" t="s">
        <v>315</v>
      </c>
      <c r="D108" s="41" t="s">
        <v>316</v>
      </c>
      <c r="E108" s="41" t="s">
        <v>22</v>
      </c>
      <c r="F108" s="41" t="s">
        <v>317</v>
      </c>
      <c r="G108" s="40">
        <v>2020</v>
      </c>
      <c r="H108" s="41" t="s">
        <v>391</v>
      </c>
      <c r="I108" s="41" t="s">
        <v>392</v>
      </c>
      <c r="J108" s="40">
        <v>5</v>
      </c>
      <c r="K108" s="40">
        <v>25</v>
      </c>
      <c r="L108" s="40">
        <v>0</v>
      </c>
      <c r="M108" s="42">
        <v>44377</v>
      </c>
    </row>
    <row r="109" spans="1:16" s="3" customFormat="1" ht="12" x14ac:dyDescent="0.2">
      <c r="A109" s="3">
        <v>23</v>
      </c>
      <c r="B109" s="40">
        <v>2020</v>
      </c>
      <c r="C109" s="41" t="s">
        <v>318</v>
      </c>
      <c r="D109" s="41" t="s">
        <v>295</v>
      </c>
      <c r="E109" s="41" t="s">
        <v>22</v>
      </c>
      <c r="F109" s="41" t="s">
        <v>319</v>
      </c>
      <c r="G109" s="40">
        <v>2020</v>
      </c>
      <c r="H109" s="41" t="s">
        <v>391</v>
      </c>
      <c r="I109" s="41" t="s">
        <v>392</v>
      </c>
      <c r="J109" s="40">
        <v>5</v>
      </c>
      <c r="K109" s="40">
        <v>24</v>
      </c>
      <c r="L109" s="40">
        <v>0</v>
      </c>
      <c r="M109" s="42">
        <v>44377</v>
      </c>
    </row>
    <row r="110" spans="1:16" s="3" customFormat="1" ht="12" x14ac:dyDescent="0.2">
      <c r="A110" s="3">
        <v>24</v>
      </c>
      <c r="B110" s="40">
        <v>2020</v>
      </c>
      <c r="C110" s="41" t="s">
        <v>325</v>
      </c>
      <c r="D110" s="41" t="s">
        <v>272</v>
      </c>
      <c r="E110" s="41" t="s">
        <v>22</v>
      </c>
      <c r="F110" s="41" t="s">
        <v>326</v>
      </c>
      <c r="G110" s="40">
        <v>2020</v>
      </c>
      <c r="H110" s="41" t="s">
        <v>391</v>
      </c>
      <c r="I110" s="41" t="s">
        <v>392</v>
      </c>
      <c r="J110" s="40">
        <v>5</v>
      </c>
      <c r="K110" s="40">
        <v>24</v>
      </c>
      <c r="L110" s="40">
        <v>0</v>
      </c>
      <c r="M110" s="42">
        <v>44377</v>
      </c>
    </row>
    <row r="111" spans="1:16" s="3" customFormat="1" ht="12" x14ac:dyDescent="0.2">
      <c r="A111" s="3">
        <v>25</v>
      </c>
      <c r="B111" s="40">
        <v>2020</v>
      </c>
      <c r="C111" s="41" t="s">
        <v>329</v>
      </c>
      <c r="D111" s="41" t="s">
        <v>106</v>
      </c>
      <c r="E111" s="41" t="s">
        <v>16</v>
      </c>
      <c r="F111" s="41" t="s">
        <v>330</v>
      </c>
      <c r="G111" s="40">
        <v>2020</v>
      </c>
      <c r="H111" s="41" t="s">
        <v>391</v>
      </c>
      <c r="I111" s="41" t="s">
        <v>392</v>
      </c>
      <c r="J111" s="40">
        <v>5</v>
      </c>
      <c r="K111" s="40">
        <v>28</v>
      </c>
      <c r="L111" s="40">
        <v>0</v>
      </c>
      <c r="M111" s="42">
        <v>44377</v>
      </c>
    </row>
    <row r="112" spans="1:16" s="3" customFormat="1" ht="12" x14ac:dyDescent="0.2">
      <c r="A112" s="3">
        <v>26</v>
      </c>
      <c r="B112" s="40">
        <v>2020</v>
      </c>
      <c r="C112" s="41" t="s">
        <v>331</v>
      </c>
      <c r="D112" s="41" t="s">
        <v>93</v>
      </c>
      <c r="E112" s="41" t="s">
        <v>16</v>
      </c>
      <c r="F112" s="41" t="s">
        <v>332</v>
      </c>
      <c r="G112" s="40">
        <v>2020</v>
      </c>
      <c r="H112" s="41" t="s">
        <v>391</v>
      </c>
      <c r="I112" s="41" t="s">
        <v>392</v>
      </c>
      <c r="J112" s="40">
        <v>5</v>
      </c>
      <c r="K112" s="40">
        <v>27</v>
      </c>
      <c r="L112" s="40">
        <v>0</v>
      </c>
      <c r="M112" s="42">
        <v>44377</v>
      </c>
    </row>
    <row r="113" spans="1:13" s="3" customFormat="1" ht="12" x14ac:dyDescent="0.2">
      <c r="A113" s="3">
        <v>27</v>
      </c>
      <c r="B113" s="40">
        <v>2020</v>
      </c>
      <c r="C113" s="41" t="s">
        <v>335</v>
      </c>
      <c r="D113" s="41" t="s">
        <v>25</v>
      </c>
      <c r="E113" s="41" t="s">
        <v>22</v>
      </c>
      <c r="F113" s="41" t="s">
        <v>336</v>
      </c>
      <c r="G113" s="40">
        <v>2020</v>
      </c>
      <c r="H113" s="41" t="s">
        <v>391</v>
      </c>
      <c r="I113" s="41" t="s">
        <v>392</v>
      </c>
      <c r="J113" s="40">
        <v>5</v>
      </c>
      <c r="K113" s="40">
        <v>27</v>
      </c>
      <c r="L113" s="40">
        <v>0</v>
      </c>
      <c r="M113" s="42">
        <v>44377</v>
      </c>
    </row>
    <row r="114" spans="1:13" s="3" customFormat="1" ht="12" x14ac:dyDescent="0.2">
      <c r="A114" s="3">
        <v>28</v>
      </c>
      <c r="B114" s="40">
        <v>2020</v>
      </c>
      <c r="C114" s="41" t="s">
        <v>434</v>
      </c>
      <c r="D114" s="41" t="s">
        <v>435</v>
      </c>
      <c r="E114" s="41" t="s">
        <v>22</v>
      </c>
      <c r="F114" s="41" t="s">
        <v>436</v>
      </c>
      <c r="G114" s="40">
        <v>2020</v>
      </c>
      <c r="H114" s="41" t="s">
        <v>391</v>
      </c>
      <c r="I114" s="41" t="s">
        <v>392</v>
      </c>
      <c r="J114" s="40">
        <v>5</v>
      </c>
      <c r="K114" s="40">
        <v>28</v>
      </c>
      <c r="L114" s="40">
        <v>0</v>
      </c>
      <c r="M114" s="42">
        <v>44377</v>
      </c>
    </row>
    <row r="115" spans="1:13" s="3" customFormat="1" ht="12" x14ac:dyDescent="0.2">
      <c r="A115" s="3">
        <v>29</v>
      </c>
      <c r="B115" s="40">
        <v>2020</v>
      </c>
      <c r="C115" s="41" t="s">
        <v>337</v>
      </c>
      <c r="D115" s="41" t="s">
        <v>338</v>
      </c>
      <c r="E115" s="41" t="s">
        <v>22</v>
      </c>
      <c r="F115" s="41" t="s">
        <v>339</v>
      </c>
      <c r="G115" s="40">
        <v>2020</v>
      </c>
      <c r="H115" s="41" t="s">
        <v>391</v>
      </c>
      <c r="I115" s="41" t="s">
        <v>392</v>
      </c>
      <c r="J115" s="40">
        <v>5</v>
      </c>
      <c r="K115" s="40">
        <v>29</v>
      </c>
      <c r="L115" s="40">
        <v>0</v>
      </c>
      <c r="M115" s="42">
        <v>44377</v>
      </c>
    </row>
    <row r="116" spans="1:13" s="3" customFormat="1" ht="12" x14ac:dyDescent="0.2">
      <c r="A116" s="3">
        <v>30</v>
      </c>
      <c r="B116" s="40">
        <v>2020</v>
      </c>
      <c r="C116" s="41" t="s">
        <v>141</v>
      </c>
      <c r="D116" s="41" t="s">
        <v>340</v>
      </c>
      <c r="E116" s="41" t="s">
        <v>22</v>
      </c>
      <c r="F116" s="41" t="s">
        <v>341</v>
      </c>
      <c r="G116" s="40">
        <v>2020</v>
      </c>
      <c r="H116" s="41" t="s">
        <v>391</v>
      </c>
      <c r="I116" s="41" t="s">
        <v>392</v>
      </c>
      <c r="J116" s="40">
        <v>5</v>
      </c>
      <c r="K116" s="40">
        <v>26</v>
      </c>
      <c r="L116" s="40">
        <v>0</v>
      </c>
      <c r="M116" s="42">
        <v>44377</v>
      </c>
    </row>
    <row r="117" spans="1:13" s="3" customFormat="1" ht="12" x14ac:dyDescent="0.2">
      <c r="A117" s="3">
        <v>31</v>
      </c>
      <c r="B117" s="40">
        <v>2020</v>
      </c>
      <c r="C117" s="41" t="s">
        <v>345</v>
      </c>
      <c r="D117" s="41" t="s">
        <v>346</v>
      </c>
      <c r="E117" s="41" t="s">
        <v>16</v>
      </c>
      <c r="F117" s="41" t="s">
        <v>347</v>
      </c>
      <c r="G117" s="40">
        <v>2020</v>
      </c>
      <c r="H117" s="41" t="s">
        <v>391</v>
      </c>
      <c r="I117" s="41" t="s">
        <v>392</v>
      </c>
      <c r="J117" s="40">
        <v>5</v>
      </c>
      <c r="K117" s="40">
        <v>22</v>
      </c>
      <c r="L117" s="40">
        <v>0</v>
      </c>
      <c r="M117" s="42">
        <v>44377</v>
      </c>
    </row>
    <row r="118" spans="1:13" s="3" customFormat="1" ht="12" x14ac:dyDescent="0.2">
      <c r="A118" s="3">
        <v>32</v>
      </c>
      <c r="B118" s="40">
        <v>2020</v>
      </c>
      <c r="C118" s="41" t="s">
        <v>348</v>
      </c>
      <c r="D118" s="41" t="s">
        <v>349</v>
      </c>
      <c r="E118" s="41" t="s">
        <v>16</v>
      </c>
      <c r="F118" s="41" t="s">
        <v>350</v>
      </c>
      <c r="G118" s="40">
        <v>2020</v>
      </c>
      <c r="H118" s="41" t="s">
        <v>391</v>
      </c>
      <c r="I118" s="41" t="s">
        <v>392</v>
      </c>
      <c r="J118" s="40">
        <v>5</v>
      </c>
      <c r="K118" s="40">
        <v>26</v>
      </c>
      <c r="L118" s="40">
        <v>0</v>
      </c>
      <c r="M118" s="42">
        <v>44377</v>
      </c>
    </row>
    <row r="119" spans="1:13" s="3" customFormat="1" ht="12" x14ac:dyDescent="0.2">
      <c r="A119" s="3">
        <v>33</v>
      </c>
      <c r="B119" s="40">
        <v>2020</v>
      </c>
      <c r="C119" s="41" t="s">
        <v>351</v>
      </c>
      <c r="D119" s="41" t="s">
        <v>136</v>
      </c>
      <c r="E119" s="41" t="s">
        <v>22</v>
      </c>
      <c r="F119" s="41" t="s">
        <v>352</v>
      </c>
      <c r="G119" s="40">
        <v>2020</v>
      </c>
      <c r="H119" s="41" t="s">
        <v>391</v>
      </c>
      <c r="I119" s="41" t="s">
        <v>392</v>
      </c>
      <c r="J119" s="40">
        <v>5</v>
      </c>
      <c r="K119" s="40">
        <v>24</v>
      </c>
      <c r="L119" s="40">
        <v>0</v>
      </c>
      <c r="M119" s="42">
        <v>44377</v>
      </c>
    </row>
    <row r="120" spans="1:13" s="3" customFormat="1" ht="12" x14ac:dyDescent="0.2">
      <c r="A120" s="3">
        <v>34</v>
      </c>
      <c r="B120" s="40">
        <v>2020</v>
      </c>
      <c r="C120" s="41" t="s">
        <v>353</v>
      </c>
      <c r="D120" s="41" t="s">
        <v>301</v>
      </c>
      <c r="E120" s="41" t="s">
        <v>22</v>
      </c>
      <c r="F120" s="41" t="s">
        <v>354</v>
      </c>
      <c r="G120" s="40">
        <v>2020</v>
      </c>
      <c r="H120" s="41" t="s">
        <v>391</v>
      </c>
      <c r="I120" s="41" t="s">
        <v>392</v>
      </c>
      <c r="J120" s="40">
        <v>5</v>
      </c>
      <c r="K120" s="40">
        <v>24</v>
      </c>
      <c r="L120" s="40">
        <v>0</v>
      </c>
      <c r="M120" s="42">
        <v>44377</v>
      </c>
    </row>
    <row r="121" spans="1:13" s="3" customFormat="1" ht="12" x14ac:dyDescent="0.2">
      <c r="A121" s="3">
        <v>35</v>
      </c>
      <c r="B121" s="40">
        <v>2020</v>
      </c>
      <c r="C121" s="41" t="s">
        <v>355</v>
      </c>
      <c r="D121" s="41" t="s">
        <v>163</v>
      </c>
      <c r="E121" s="41" t="s">
        <v>22</v>
      </c>
      <c r="F121" s="41" t="s">
        <v>356</v>
      </c>
      <c r="G121" s="40">
        <v>2020</v>
      </c>
      <c r="H121" s="41" t="s">
        <v>391</v>
      </c>
      <c r="I121" s="41" t="s">
        <v>392</v>
      </c>
      <c r="J121" s="40">
        <v>5</v>
      </c>
      <c r="K121" s="40">
        <v>24</v>
      </c>
      <c r="L121" s="40">
        <v>0</v>
      </c>
      <c r="M121" s="42">
        <v>44377</v>
      </c>
    </row>
    <row r="122" spans="1:13" s="3" customFormat="1" ht="12" x14ac:dyDescent="0.2">
      <c r="A122" s="3">
        <v>36</v>
      </c>
      <c r="B122" s="40">
        <v>2020</v>
      </c>
      <c r="C122" s="41" t="s">
        <v>437</v>
      </c>
      <c r="D122" s="41" t="s">
        <v>187</v>
      </c>
      <c r="E122" s="41" t="s">
        <v>16</v>
      </c>
      <c r="F122" s="41" t="s">
        <v>438</v>
      </c>
      <c r="G122" s="40">
        <v>2020</v>
      </c>
      <c r="H122" s="41" t="s">
        <v>391</v>
      </c>
      <c r="I122" s="41" t="s">
        <v>392</v>
      </c>
      <c r="J122" s="40">
        <v>5</v>
      </c>
      <c r="K122" s="40">
        <v>23</v>
      </c>
      <c r="L122" s="40">
        <v>0</v>
      </c>
      <c r="M122" s="42">
        <v>44377</v>
      </c>
    </row>
    <row r="123" spans="1:13" s="3" customFormat="1" ht="12" x14ac:dyDescent="0.2">
      <c r="A123" s="3">
        <v>37</v>
      </c>
      <c r="B123" s="40">
        <v>2020</v>
      </c>
      <c r="C123" s="41" t="s">
        <v>357</v>
      </c>
      <c r="D123" s="41" t="s">
        <v>57</v>
      </c>
      <c r="E123" s="41" t="s">
        <v>16</v>
      </c>
      <c r="F123" s="41" t="s">
        <v>358</v>
      </c>
      <c r="G123" s="40">
        <v>2020</v>
      </c>
      <c r="H123" s="41" t="s">
        <v>391</v>
      </c>
      <c r="I123" s="41" t="s">
        <v>392</v>
      </c>
      <c r="J123" s="40">
        <v>5</v>
      </c>
      <c r="K123" s="40">
        <v>24</v>
      </c>
      <c r="L123" s="40">
        <v>0</v>
      </c>
      <c r="M123" s="42">
        <v>44377</v>
      </c>
    </row>
    <row r="124" spans="1:13" s="3" customFormat="1" ht="12" x14ac:dyDescent="0.2">
      <c r="A124" s="3">
        <v>38</v>
      </c>
      <c r="B124" s="40">
        <v>2020</v>
      </c>
      <c r="C124" s="41" t="s">
        <v>359</v>
      </c>
      <c r="D124" s="41" t="s">
        <v>51</v>
      </c>
      <c r="E124" s="41" t="s">
        <v>16</v>
      </c>
      <c r="F124" s="41" t="s">
        <v>360</v>
      </c>
      <c r="G124" s="40">
        <v>2020</v>
      </c>
      <c r="H124" s="41" t="s">
        <v>391</v>
      </c>
      <c r="I124" s="41" t="s">
        <v>392</v>
      </c>
      <c r="J124" s="40">
        <v>5</v>
      </c>
      <c r="K124" s="40">
        <v>26</v>
      </c>
      <c r="L124" s="40">
        <v>0</v>
      </c>
      <c r="M124" s="42">
        <v>44377</v>
      </c>
    </row>
    <row r="125" spans="1:13" s="3" customFormat="1" ht="12" x14ac:dyDescent="0.2">
      <c r="A125" s="3">
        <v>39</v>
      </c>
      <c r="B125" s="40">
        <v>2019</v>
      </c>
      <c r="C125" s="41" t="s">
        <v>56</v>
      </c>
      <c r="D125" s="41" t="s">
        <v>57</v>
      </c>
      <c r="E125" s="41" t="s">
        <v>16</v>
      </c>
      <c r="F125" s="41" t="s">
        <v>58</v>
      </c>
      <c r="G125" s="40">
        <v>2019</v>
      </c>
      <c r="H125" s="41" t="s">
        <v>391</v>
      </c>
      <c r="I125" s="41" t="s">
        <v>392</v>
      </c>
      <c r="J125" s="40">
        <v>5</v>
      </c>
      <c r="K125" s="40">
        <v>21</v>
      </c>
      <c r="L125" s="40">
        <v>0</v>
      </c>
      <c r="M125" s="42">
        <v>44407</v>
      </c>
    </row>
    <row r="126" spans="1:13" s="3" customFormat="1" ht="12" x14ac:dyDescent="0.2">
      <c r="A126" s="3">
        <v>40</v>
      </c>
      <c r="B126" s="40">
        <v>2020</v>
      </c>
      <c r="C126" s="41" t="s">
        <v>288</v>
      </c>
      <c r="D126" s="41" t="s">
        <v>289</v>
      </c>
      <c r="E126" s="41" t="s">
        <v>22</v>
      </c>
      <c r="F126" s="41" t="s">
        <v>290</v>
      </c>
      <c r="G126" s="40">
        <v>2020</v>
      </c>
      <c r="H126" s="41" t="s">
        <v>391</v>
      </c>
      <c r="I126" s="41" t="s">
        <v>392</v>
      </c>
      <c r="J126" s="40">
        <v>5</v>
      </c>
      <c r="K126" s="40">
        <v>24</v>
      </c>
      <c r="L126" s="40">
        <v>0</v>
      </c>
      <c r="M126" s="42">
        <v>44407</v>
      </c>
    </row>
    <row r="127" spans="1:13" s="3" customFormat="1" ht="12" x14ac:dyDescent="0.2">
      <c r="A127" s="3">
        <v>41</v>
      </c>
      <c r="B127" s="40">
        <v>2020</v>
      </c>
      <c r="C127" s="41" t="s">
        <v>322</v>
      </c>
      <c r="D127" s="41" t="s">
        <v>323</v>
      </c>
      <c r="E127" s="41" t="s">
        <v>16</v>
      </c>
      <c r="F127" s="41" t="s">
        <v>324</v>
      </c>
      <c r="G127" s="40">
        <v>2020</v>
      </c>
      <c r="H127" s="41" t="s">
        <v>391</v>
      </c>
      <c r="I127" s="41" t="s">
        <v>392</v>
      </c>
      <c r="J127" s="40">
        <v>5</v>
      </c>
      <c r="K127" s="40">
        <v>29</v>
      </c>
      <c r="L127" s="40">
        <v>0</v>
      </c>
      <c r="M127" s="42">
        <v>44407</v>
      </c>
    </row>
    <row r="128" spans="1:13" s="3" customFormat="1" ht="12" x14ac:dyDescent="0.2">
      <c r="A128" s="3">
        <v>42</v>
      </c>
      <c r="B128" s="40">
        <v>2020</v>
      </c>
      <c r="C128" s="41" t="s">
        <v>281</v>
      </c>
      <c r="D128" s="41" t="s">
        <v>25</v>
      </c>
      <c r="E128" s="41" t="s">
        <v>22</v>
      </c>
      <c r="F128" s="41" t="s">
        <v>282</v>
      </c>
      <c r="G128" s="40">
        <v>2020</v>
      </c>
      <c r="H128" s="41" t="s">
        <v>391</v>
      </c>
      <c r="I128" s="41" t="s">
        <v>392</v>
      </c>
      <c r="J128" s="40">
        <v>5</v>
      </c>
      <c r="K128" s="40">
        <v>27</v>
      </c>
      <c r="L128" s="40">
        <v>0</v>
      </c>
      <c r="M128" s="42">
        <v>44460</v>
      </c>
    </row>
    <row r="129" spans="1:16" s="3" customFormat="1" ht="12" x14ac:dyDescent="0.2">
      <c r="A129" s="3">
        <v>43</v>
      </c>
      <c r="B129" s="40">
        <v>2020</v>
      </c>
      <c r="C129" s="41" t="s">
        <v>320</v>
      </c>
      <c r="D129" s="41" t="s">
        <v>106</v>
      </c>
      <c r="E129" s="41" t="s">
        <v>16</v>
      </c>
      <c r="F129" s="41" t="s">
        <v>321</v>
      </c>
      <c r="G129" s="40">
        <v>2020</v>
      </c>
      <c r="H129" s="41" t="s">
        <v>391</v>
      </c>
      <c r="I129" s="41" t="s">
        <v>392</v>
      </c>
      <c r="J129" s="40">
        <v>5</v>
      </c>
      <c r="K129" s="40">
        <v>22</v>
      </c>
      <c r="L129" s="40">
        <v>0</v>
      </c>
      <c r="M129" s="42">
        <v>44460</v>
      </c>
    </row>
    <row r="130" spans="1:16" s="3" customFormat="1" ht="12" x14ac:dyDescent="0.2">
      <c r="A130" s="3">
        <v>1</v>
      </c>
      <c r="B130" s="43">
        <v>2021</v>
      </c>
      <c r="C130" s="44" t="s">
        <v>439</v>
      </c>
      <c r="D130" s="44" t="s">
        <v>25</v>
      </c>
      <c r="E130" s="44" t="s">
        <v>22</v>
      </c>
      <c r="F130" s="44" t="s">
        <v>440</v>
      </c>
      <c r="G130" s="43">
        <v>2021</v>
      </c>
      <c r="H130" s="44" t="s">
        <v>391</v>
      </c>
      <c r="I130" s="44" t="s">
        <v>392</v>
      </c>
      <c r="J130" s="43">
        <v>5</v>
      </c>
      <c r="K130" s="43">
        <v>25</v>
      </c>
      <c r="L130" s="43">
        <v>0</v>
      </c>
      <c r="M130" s="45">
        <v>44725</v>
      </c>
    </row>
    <row r="131" spans="1:16" s="3" customFormat="1" ht="14.25" x14ac:dyDescent="0.2">
      <c r="A131" s="3">
        <v>2</v>
      </c>
      <c r="B131" s="43">
        <v>2021</v>
      </c>
      <c r="C131" s="44" t="s">
        <v>441</v>
      </c>
      <c r="D131" s="44" t="s">
        <v>442</v>
      </c>
      <c r="E131" s="44" t="s">
        <v>16</v>
      </c>
      <c r="F131" s="44" t="s">
        <v>443</v>
      </c>
      <c r="G131" s="43">
        <v>2021</v>
      </c>
      <c r="H131" s="44" t="s">
        <v>391</v>
      </c>
      <c r="I131" s="44" t="s">
        <v>392</v>
      </c>
      <c r="J131" s="43">
        <v>5</v>
      </c>
      <c r="K131" s="43">
        <v>26</v>
      </c>
      <c r="L131" s="43">
        <v>0</v>
      </c>
      <c r="M131" s="45">
        <v>44725</v>
      </c>
      <c r="O131" s="30">
        <v>18</v>
      </c>
      <c r="P131" s="30">
        <f>COUNTIF($K$87:$K$172,18)</f>
        <v>0</v>
      </c>
    </row>
    <row r="132" spans="1:16" s="3" customFormat="1" ht="14.25" x14ac:dyDescent="0.2">
      <c r="A132" s="3">
        <v>3</v>
      </c>
      <c r="B132" s="43">
        <v>2021</v>
      </c>
      <c r="C132" s="44" t="s">
        <v>444</v>
      </c>
      <c r="D132" s="44" t="s">
        <v>37</v>
      </c>
      <c r="E132" s="44" t="s">
        <v>22</v>
      </c>
      <c r="F132" s="44" t="s">
        <v>445</v>
      </c>
      <c r="G132" s="43">
        <v>2021</v>
      </c>
      <c r="H132" s="44" t="s">
        <v>391</v>
      </c>
      <c r="I132" s="44" t="s">
        <v>392</v>
      </c>
      <c r="J132" s="43">
        <v>5</v>
      </c>
      <c r="K132" s="43">
        <v>28</v>
      </c>
      <c r="L132" s="43">
        <v>0</v>
      </c>
      <c r="M132" s="45">
        <v>44725</v>
      </c>
      <c r="O132" s="30">
        <v>19</v>
      </c>
      <c r="P132" s="30">
        <f>COUNTIF($K$87:$K$172,19)</f>
        <v>0</v>
      </c>
    </row>
    <row r="133" spans="1:16" s="3" customFormat="1" ht="14.25" x14ac:dyDescent="0.2">
      <c r="A133" s="3">
        <v>4</v>
      </c>
      <c r="B133" s="43">
        <v>2021</v>
      </c>
      <c r="C133" s="44" t="s">
        <v>449</v>
      </c>
      <c r="D133" s="44" t="s">
        <v>450</v>
      </c>
      <c r="E133" s="44" t="s">
        <v>16</v>
      </c>
      <c r="F133" s="44" t="s">
        <v>451</v>
      </c>
      <c r="G133" s="43">
        <v>2021</v>
      </c>
      <c r="H133" s="44" t="s">
        <v>391</v>
      </c>
      <c r="I133" s="44" t="s">
        <v>392</v>
      </c>
      <c r="J133" s="43">
        <v>5</v>
      </c>
      <c r="K133" s="43">
        <v>26</v>
      </c>
      <c r="L133" s="43">
        <v>0</v>
      </c>
      <c r="M133" s="45">
        <v>44725</v>
      </c>
      <c r="O133" s="30">
        <v>20</v>
      </c>
      <c r="P133" s="30">
        <f>COUNTIF($K$87:$K$172,20)</f>
        <v>0</v>
      </c>
    </row>
    <row r="134" spans="1:16" s="3" customFormat="1" ht="14.25" x14ac:dyDescent="0.2">
      <c r="A134" s="3">
        <v>5</v>
      </c>
      <c r="B134" s="43">
        <v>2021</v>
      </c>
      <c r="C134" s="44" t="s">
        <v>452</v>
      </c>
      <c r="D134" s="44" t="s">
        <v>52</v>
      </c>
      <c r="E134" s="44" t="s">
        <v>22</v>
      </c>
      <c r="F134" s="44" t="s">
        <v>453</v>
      </c>
      <c r="G134" s="43">
        <v>2021</v>
      </c>
      <c r="H134" s="44" t="s">
        <v>391</v>
      </c>
      <c r="I134" s="44" t="s">
        <v>392</v>
      </c>
      <c r="J134" s="43">
        <v>5</v>
      </c>
      <c r="K134" s="43">
        <v>23</v>
      </c>
      <c r="L134" s="43">
        <v>0</v>
      </c>
      <c r="M134" s="45">
        <v>44725</v>
      </c>
      <c r="O134" s="30">
        <v>21</v>
      </c>
      <c r="P134" s="30">
        <f>COUNTIF($K$87:$K$172,21)</f>
        <v>2</v>
      </c>
    </row>
    <row r="135" spans="1:16" s="3" customFormat="1" ht="14.25" x14ac:dyDescent="0.2">
      <c r="A135" s="3">
        <v>6</v>
      </c>
      <c r="B135" s="43">
        <v>2021</v>
      </c>
      <c r="C135" s="44" t="s">
        <v>457</v>
      </c>
      <c r="D135" s="44" t="s">
        <v>206</v>
      </c>
      <c r="E135" s="44" t="s">
        <v>22</v>
      </c>
      <c r="F135" s="44" t="s">
        <v>458</v>
      </c>
      <c r="G135" s="43">
        <v>2021</v>
      </c>
      <c r="H135" s="44" t="s">
        <v>391</v>
      </c>
      <c r="I135" s="44" t="s">
        <v>392</v>
      </c>
      <c r="J135" s="43">
        <v>5</v>
      </c>
      <c r="K135" s="43">
        <v>24</v>
      </c>
      <c r="L135" s="43">
        <v>0</v>
      </c>
      <c r="M135" s="45">
        <v>44725</v>
      </c>
      <c r="O135" s="30">
        <v>22</v>
      </c>
      <c r="P135" s="30">
        <f>COUNTIF($K$87:$K$172,22)</f>
        <v>5</v>
      </c>
    </row>
    <row r="136" spans="1:16" s="3" customFormat="1" ht="14.25" x14ac:dyDescent="0.2">
      <c r="A136" s="3">
        <v>7</v>
      </c>
      <c r="B136" s="43">
        <v>2021</v>
      </c>
      <c r="C136" s="44" t="s">
        <v>461</v>
      </c>
      <c r="D136" s="44" t="s">
        <v>462</v>
      </c>
      <c r="E136" s="44" t="s">
        <v>22</v>
      </c>
      <c r="F136" s="44" t="s">
        <v>463</v>
      </c>
      <c r="G136" s="43">
        <v>2021</v>
      </c>
      <c r="H136" s="44" t="s">
        <v>391</v>
      </c>
      <c r="I136" s="44" t="s">
        <v>392</v>
      </c>
      <c r="J136" s="43">
        <v>5</v>
      </c>
      <c r="K136" s="43">
        <v>24</v>
      </c>
      <c r="L136" s="43">
        <v>0</v>
      </c>
      <c r="M136" s="45">
        <v>44725</v>
      </c>
      <c r="O136" s="30">
        <v>23</v>
      </c>
      <c r="P136" s="30">
        <f>COUNTIF($K$87:$K$172,23)</f>
        <v>10</v>
      </c>
    </row>
    <row r="137" spans="1:16" s="3" customFormat="1" ht="14.25" x14ac:dyDescent="0.2">
      <c r="A137" s="3">
        <v>8</v>
      </c>
      <c r="B137" s="43">
        <v>2021</v>
      </c>
      <c r="C137" s="44" t="s">
        <v>527</v>
      </c>
      <c r="D137" s="44" t="s">
        <v>171</v>
      </c>
      <c r="E137" s="44" t="s">
        <v>16</v>
      </c>
      <c r="F137" s="44" t="s">
        <v>528</v>
      </c>
      <c r="G137" s="43">
        <v>2021</v>
      </c>
      <c r="H137" s="44" t="s">
        <v>391</v>
      </c>
      <c r="I137" s="44" t="s">
        <v>392</v>
      </c>
      <c r="J137" s="43">
        <v>5</v>
      </c>
      <c r="K137" s="43">
        <v>22</v>
      </c>
      <c r="L137" s="43">
        <v>0</v>
      </c>
      <c r="M137" s="45">
        <v>44725</v>
      </c>
      <c r="O137" s="30">
        <v>24</v>
      </c>
      <c r="P137" s="30">
        <f>COUNTIF($K$87:$K$172,24)</f>
        <v>14</v>
      </c>
    </row>
    <row r="138" spans="1:16" s="3" customFormat="1" ht="14.25" x14ac:dyDescent="0.2">
      <c r="A138" s="3">
        <v>9</v>
      </c>
      <c r="B138" s="43">
        <v>2021</v>
      </c>
      <c r="C138" s="44" t="s">
        <v>529</v>
      </c>
      <c r="D138" s="44" t="s">
        <v>136</v>
      </c>
      <c r="E138" s="44" t="s">
        <v>22</v>
      </c>
      <c r="F138" s="44" t="s">
        <v>530</v>
      </c>
      <c r="G138" s="43">
        <v>2021</v>
      </c>
      <c r="H138" s="44" t="s">
        <v>391</v>
      </c>
      <c r="I138" s="44" t="s">
        <v>392</v>
      </c>
      <c r="J138" s="43">
        <v>5</v>
      </c>
      <c r="K138" s="43">
        <v>27</v>
      </c>
      <c r="L138" s="43">
        <v>0</v>
      </c>
      <c r="M138" s="45">
        <v>44725</v>
      </c>
      <c r="O138" s="30">
        <v>25</v>
      </c>
      <c r="P138" s="30">
        <f>COUNTIF($K$87:$K$172,25)</f>
        <v>10</v>
      </c>
    </row>
    <row r="139" spans="1:16" s="3" customFormat="1" ht="14.25" x14ac:dyDescent="0.2">
      <c r="A139" s="3">
        <v>10</v>
      </c>
      <c r="B139" s="43">
        <v>2021</v>
      </c>
      <c r="C139" s="44" t="s">
        <v>472</v>
      </c>
      <c r="D139" s="44" t="s">
        <v>90</v>
      </c>
      <c r="E139" s="44" t="s">
        <v>22</v>
      </c>
      <c r="F139" s="44" t="s">
        <v>473</v>
      </c>
      <c r="G139" s="43">
        <v>2021</v>
      </c>
      <c r="H139" s="44" t="s">
        <v>391</v>
      </c>
      <c r="I139" s="44" t="s">
        <v>392</v>
      </c>
      <c r="J139" s="43">
        <v>5</v>
      </c>
      <c r="K139" s="43">
        <v>27</v>
      </c>
      <c r="L139" s="43">
        <v>0</v>
      </c>
      <c r="M139" s="45">
        <v>44725</v>
      </c>
      <c r="O139" s="30">
        <v>26</v>
      </c>
      <c r="P139" s="30">
        <f>COUNTIF($K$87:$K$172,26)</f>
        <v>15</v>
      </c>
    </row>
    <row r="140" spans="1:16" s="3" customFormat="1" ht="14.25" x14ac:dyDescent="0.2">
      <c r="A140" s="3">
        <v>11</v>
      </c>
      <c r="B140" s="43">
        <v>2021</v>
      </c>
      <c r="C140" s="44" t="s">
        <v>479</v>
      </c>
      <c r="D140" s="44" t="s">
        <v>480</v>
      </c>
      <c r="E140" s="44" t="s">
        <v>22</v>
      </c>
      <c r="F140" s="44" t="s">
        <v>481</v>
      </c>
      <c r="G140" s="43">
        <v>2021</v>
      </c>
      <c r="H140" s="44" t="s">
        <v>391</v>
      </c>
      <c r="I140" s="44" t="s">
        <v>392</v>
      </c>
      <c r="J140" s="43">
        <v>5</v>
      </c>
      <c r="K140" s="43">
        <v>23</v>
      </c>
      <c r="L140" s="43">
        <v>0</v>
      </c>
      <c r="M140" s="45">
        <v>44725</v>
      </c>
      <c r="O140" s="30">
        <v>27</v>
      </c>
      <c r="P140" s="30">
        <f>COUNTIF($K$87:$K$172,27)</f>
        <v>11</v>
      </c>
    </row>
    <row r="141" spans="1:16" s="3" customFormat="1" ht="14.25" x14ac:dyDescent="0.2">
      <c r="A141" s="3">
        <v>12</v>
      </c>
      <c r="B141" s="43">
        <v>2021</v>
      </c>
      <c r="C141" s="44" t="s">
        <v>482</v>
      </c>
      <c r="D141" s="44" t="s">
        <v>192</v>
      </c>
      <c r="E141" s="44" t="s">
        <v>22</v>
      </c>
      <c r="F141" s="44" t="s">
        <v>483</v>
      </c>
      <c r="G141" s="43">
        <v>2021</v>
      </c>
      <c r="H141" s="44" t="s">
        <v>391</v>
      </c>
      <c r="I141" s="44" t="s">
        <v>392</v>
      </c>
      <c r="J141" s="43">
        <v>5</v>
      </c>
      <c r="K141" s="43">
        <v>27</v>
      </c>
      <c r="L141" s="43">
        <v>0</v>
      </c>
      <c r="M141" s="45">
        <v>44725</v>
      </c>
      <c r="O141" s="30">
        <v>28</v>
      </c>
      <c r="P141" s="30">
        <f>COUNTIF($K$87:$K$172,28)</f>
        <v>10</v>
      </c>
    </row>
    <row r="142" spans="1:16" s="3" customFormat="1" ht="14.25" x14ac:dyDescent="0.2">
      <c r="A142" s="3">
        <v>13</v>
      </c>
      <c r="B142" s="43">
        <v>2021</v>
      </c>
      <c r="C142" s="44" t="s">
        <v>484</v>
      </c>
      <c r="D142" s="44" t="s">
        <v>462</v>
      </c>
      <c r="E142" s="44" t="s">
        <v>22</v>
      </c>
      <c r="F142" s="44" t="s">
        <v>485</v>
      </c>
      <c r="G142" s="43">
        <v>2021</v>
      </c>
      <c r="H142" s="44" t="s">
        <v>391</v>
      </c>
      <c r="I142" s="44" t="s">
        <v>392</v>
      </c>
      <c r="J142" s="43">
        <v>5</v>
      </c>
      <c r="K142" s="43">
        <v>26</v>
      </c>
      <c r="L142" s="43">
        <v>0</v>
      </c>
      <c r="M142" s="45">
        <v>44725</v>
      </c>
      <c r="O142" s="30">
        <v>29</v>
      </c>
      <c r="P142" s="30">
        <f>COUNTIF($K$87:$K$172,29)</f>
        <v>6</v>
      </c>
    </row>
    <row r="143" spans="1:16" s="3" customFormat="1" ht="14.25" x14ac:dyDescent="0.2">
      <c r="A143" s="3">
        <v>14</v>
      </c>
      <c r="B143" s="43">
        <v>2021</v>
      </c>
      <c r="C143" s="44" t="s">
        <v>486</v>
      </c>
      <c r="D143" s="44" t="s">
        <v>277</v>
      </c>
      <c r="E143" s="44" t="s">
        <v>22</v>
      </c>
      <c r="F143" s="44" t="s">
        <v>487</v>
      </c>
      <c r="G143" s="43">
        <v>2021</v>
      </c>
      <c r="H143" s="44" t="s">
        <v>391</v>
      </c>
      <c r="I143" s="44" t="s">
        <v>392</v>
      </c>
      <c r="J143" s="43">
        <v>5</v>
      </c>
      <c r="K143" s="43">
        <v>26</v>
      </c>
      <c r="L143" s="43">
        <v>0</v>
      </c>
      <c r="M143" s="45">
        <v>44725</v>
      </c>
      <c r="O143" s="30">
        <v>30</v>
      </c>
      <c r="P143" s="30">
        <f>COUNTIF($K$87:$K$172,30)</f>
        <v>2</v>
      </c>
    </row>
    <row r="144" spans="1:16" s="3" customFormat="1" ht="14.25" x14ac:dyDescent="0.2">
      <c r="A144" s="3">
        <v>15</v>
      </c>
      <c r="B144" s="43">
        <v>2021</v>
      </c>
      <c r="C144" s="44" t="s">
        <v>488</v>
      </c>
      <c r="D144" s="44" t="s">
        <v>489</v>
      </c>
      <c r="E144" s="44" t="s">
        <v>22</v>
      </c>
      <c r="F144" s="44" t="s">
        <v>490</v>
      </c>
      <c r="G144" s="43">
        <v>2021</v>
      </c>
      <c r="H144" s="44" t="s">
        <v>391</v>
      </c>
      <c r="I144" s="44" t="s">
        <v>392</v>
      </c>
      <c r="J144" s="43">
        <v>5</v>
      </c>
      <c r="K144" s="43">
        <v>23</v>
      </c>
      <c r="L144" s="43">
        <v>0</v>
      </c>
      <c r="M144" s="45">
        <v>44725</v>
      </c>
      <c r="O144" s="30" t="s">
        <v>363</v>
      </c>
      <c r="P144" s="30">
        <f>COUNTIF($K$87:$K$172,31)</f>
        <v>1</v>
      </c>
    </row>
    <row r="145" spans="1:13" s="3" customFormat="1" ht="12" x14ac:dyDescent="0.2">
      <c r="A145" s="3">
        <v>16</v>
      </c>
      <c r="B145" s="43">
        <v>2021</v>
      </c>
      <c r="C145" s="44" t="s">
        <v>491</v>
      </c>
      <c r="D145" s="44" t="s">
        <v>52</v>
      </c>
      <c r="E145" s="44" t="s">
        <v>22</v>
      </c>
      <c r="F145" s="44" t="s">
        <v>492</v>
      </c>
      <c r="G145" s="43">
        <v>2021</v>
      </c>
      <c r="H145" s="44" t="s">
        <v>391</v>
      </c>
      <c r="I145" s="44" t="s">
        <v>392</v>
      </c>
      <c r="J145" s="43">
        <v>5</v>
      </c>
      <c r="K145" s="43">
        <v>23</v>
      </c>
      <c r="L145" s="43">
        <v>0</v>
      </c>
      <c r="M145" s="45">
        <v>44725</v>
      </c>
    </row>
    <row r="146" spans="1:13" s="3" customFormat="1" ht="12" x14ac:dyDescent="0.2">
      <c r="A146" s="3">
        <v>17</v>
      </c>
      <c r="B146" s="43">
        <v>2021</v>
      </c>
      <c r="C146" s="44" t="s">
        <v>531</v>
      </c>
      <c r="D146" s="44" t="s">
        <v>51</v>
      </c>
      <c r="E146" s="44" t="s">
        <v>16</v>
      </c>
      <c r="F146" s="44" t="s">
        <v>532</v>
      </c>
      <c r="G146" s="43">
        <v>2021</v>
      </c>
      <c r="H146" s="44" t="s">
        <v>391</v>
      </c>
      <c r="I146" s="44" t="s">
        <v>392</v>
      </c>
      <c r="J146" s="43">
        <v>5</v>
      </c>
      <c r="K146" s="43">
        <v>23</v>
      </c>
      <c r="L146" s="43">
        <v>0</v>
      </c>
      <c r="M146" s="45">
        <v>44725</v>
      </c>
    </row>
    <row r="147" spans="1:13" s="3" customFormat="1" ht="12" x14ac:dyDescent="0.2">
      <c r="A147" s="3">
        <v>18</v>
      </c>
      <c r="B147" s="43">
        <v>2021</v>
      </c>
      <c r="C147" s="44" t="s">
        <v>493</v>
      </c>
      <c r="D147" s="44" t="s">
        <v>494</v>
      </c>
      <c r="E147" s="44" t="s">
        <v>22</v>
      </c>
      <c r="F147" s="44" t="s">
        <v>495</v>
      </c>
      <c r="G147" s="43">
        <v>2021</v>
      </c>
      <c r="H147" s="44" t="s">
        <v>391</v>
      </c>
      <c r="I147" s="44" t="s">
        <v>392</v>
      </c>
      <c r="J147" s="43">
        <v>5</v>
      </c>
      <c r="K147" s="43">
        <v>28</v>
      </c>
      <c r="L147" s="43">
        <v>0</v>
      </c>
      <c r="M147" s="45">
        <v>44725</v>
      </c>
    </row>
    <row r="148" spans="1:13" s="3" customFormat="1" ht="12" x14ac:dyDescent="0.2">
      <c r="A148" s="3">
        <v>19</v>
      </c>
      <c r="B148" s="43">
        <v>2021</v>
      </c>
      <c r="C148" s="44" t="s">
        <v>496</v>
      </c>
      <c r="D148" s="44" t="s">
        <v>497</v>
      </c>
      <c r="E148" s="44" t="s">
        <v>16</v>
      </c>
      <c r="F148" s="44" t="s">
        <v>498</v>
      </c>
      <c r="G148" s="43">
        <v>2021</v>
      </c>
      <c r="H148" s="44" t="s">
        <v>391</v>
      </c>
      <c r="I148" s="44" t="s">
        <v>392</v>
      </c>
      <c r="J148" s="43">
        <v>5</v>
      </c>
      <c r="K148" s="43">
        <v>30</v>
      </c>
      <c r="L148" s="43">
        <v>0</v>
      </c>
      <c r="M148" s="45">
        <v>44725</v>
      </c>
    </row>
    <row r="149" spans="1:13" s="3" customFormat="1" ht="12" x14ac:dyDescent="0.2">
      <c r="A149" s="3">
        <v>20</v>
      </c>
      <c r="B149" s="43">
        <v>2021</v>
      </c>
      <c r="C149" s="44" t="s">
        <v>499</v>
      </c>
      <c r="D149" s="44" t="s">
        <v>37</v>
      </c>
      <c r="E149" s="44" t="s">
        <v>22</v>
      </c>
      <c r="F149" s="44" t="s">
        <v>500</v>
      </c>
      <c r="G149" s="43">
        <v>2021</v>
      </c>
      <c r="H149" s="44" t="s">
        <v>391</v>
      </c>
      <c r="I149" s="44" t="s">
        <v>392</v>
      </c>
      <c r="J149" s="43">
        <v>5</v>
      </c>
      <c r="K149" s="43">
        <v>24</v>
      </c>
      <c r="L149" s="43">
        <v>0</v>
      </c>
      <c r="M149" s="45">
        <v>44725</v>
      </c>
    </row>
    <row r="150" spans="1:13" s="3" customFormat="1" ht="12" x14ac:dyDescent="0.2">
      <c r="A150" s="3">
        <v>21</v>
      </c>
      <c r="B150" s="43">
        <v>2021</v>
      </c>
      <c r="C150" s="44" t="s">
        <v>533</v>
      </c>
      <c r="D150" s="44" t="s">
        <v>534</v>
      </c>
      <c r="E150" s="44" t="s">
        <v>16</v>
      </c>
      <c r="F150" s="44" t="s">
        <v>535</v>
      </c>
      <c r="G150" s="43">
        <v>2021</v>
      </c>
      <c r="H150" s="44" t="s">
        <v>391</v>
      </c>
      <c r="I150" s="44" t="s">
        <v>392</v>
      </c>
      <c r="J150" s="43">
        <v>5</v>
      </c>
      <c r="K150" s="43">
        <v>23</v>
      </c>
      <c r="L150" s="43">
        <v>0</v>
      </c>
      <c r="M150" s="45">
        <v>44725</v>
      </c>
    </row>
    <row r="151" spans="1:13" s="3" customFormat="1" ht="12" x14ac:dyDescent="0.2">
      <c r="A151" s="3">
        <v>22</v>
      </c>
      <c r="B151" s="43">
        <v>2021</v>
      </c>
      <c r="C151" s="44" t="s">
        <v>501</v>
      </c>
      <c r="D151" s="44" t="s">
        <v>70</v>
      </c>
      <c r="E151" s="44" t="s">
        <v>22</v>
      </c>
      <c r="F151" s="44" t="s">
        <v>502</v>
      </c>
      <c r="G151" s="43">
        <v>2021</v>
      </c>
      <c r="H151" s="44" t="s">
        <v>391</v>
      </c>
      <c r="I151" s="44" t="s">
        <v>392</v>
      </c>
      <c r="J151" s="43">
        <v>5</v>
      </c>
      <c r="K151" s="43">
        <v>27</v>
      </c>
      <c r="L151" s="43">
        <v>0</v>
      </c>
      <c r="M151" s="45">
        <v>44725</v>
      </c>
    </row>
    <row r="152" spans="1:13" s="3" customFormat="1" ht="12" x14ac:dyDescent="0.2">
      <c r="A152" s="3">
        <v>23</v>
      </c>
      <c r="B152" s="43">
        <v>2021</v>
      </c>
      <c r="C152" s="44" t="s">
        <v>503</v>
      </c>
      <c r="D152" s="44" t="s">
        <v>504</v>
      </c>
      <c r="E152" s="44" t="s">
        <v>22</v>
      </c>
      <c r="F152" s="44" t="s">
        <v>505</v>
      </c>
      <c r="G152" s="43">
        <v>2021</v>
      </c>
      <c r="H152" s="44" t="s">
        <v>391</v>
      </c>
      <c r="I152" s="44" t="s">
        <v>392</v>
      </c>
      <c r="J152" s="43">
        <v>5</v>
      </c>
      <c r="K152" s="43">
        <v>25</v>
      </c>
      <c r="L152" s="43">
        <v>0</v>
      </c>
      <c r="M152" s="45">
        <v>44725</v>
      </c>
    </row>
    <row r="153" spans="1:13" s="3" customFormat="1" ht="12" x14ac:dyDescent="0.2">
      <c r="A153" s="3">
        <v>24</v>
      </c>
      <c r="B153" s="43">
        <v>2021</v>
      </c>
      <c r="C153" s="44" t="s">
        <v>536</v>
      </c>
      <c r="D153" s="44" t="s">
        <v>93</v>
      </c>
      <c r="E153" s="44" t="s">
        <v>16</v>
      </c>
      <c r="F153" s="44" t="s">
        <v>537</v>
      </c>
      <c r="G153" s="43">
        <v>2021</v>
      </c>
      <c r="H153" s="44" t="s">
        <v>391</v>
      </c>
      <c r="I153" s="44" t="s">
        <v>392</v>
      </c>
      <c r="J153" s="43">
        <v>5</v>
      </c>
      <c r="K153" s="43">
        <v>22</v>
      </c>
      <c r="L153" s="43">
        <v>0</v>
      </c>
      <c r="M153" s="45">
        <v>44725</v>
      </c>
    </row>
    <row r="154" spans="1:13" s="3" customFormat="1" ht="12" x14ac:dyDescent="0.2">
      <c r="A154" s="3">
        <v>25</v>
      </c>
      <c r="B154" s="43">
        <v>2021</v>
      </c>
      <c r="C154" s="44" t="s">
        <v>553</v>
      </c>
      <c r="D154" s="44" t="s">
        <v>554</v>
      </c>
      <c r="E154" s="44" t="s">
        <v>16</v>
      </c>
      <c r="F154" s="44" t="s">
        <v>555</v>
      </c>
      <c r="G154" s="43">
        <v>2021</v>
      </c>
      <c r="H154" s="44" t="s">
        <v>391</v>
      </c>
      <c r="I154" s="44" t="s">
        <v>392</v>
      </c>
      <c r="J154" s="43">
        <v>5</v>
      </c>
      <c r="K154" s="43">
        <v>21</v>
      </c>
      <c r="L154" s="43">
        <v>0</v>
      </c>
      <c r="M154" s="45">
        <v>44725</v>
      </c>
    </row>
    <row r="155" spans="1:13" s="3" customFormat="1" ht="12" x14ac:dyDescent="0.2">
      <c r="A155" s="3">
        <v>26</v>
      </c>
      <c r="B155" s="43">
        <v>2021</v>
      </c>
      <c r="C155" s="44" t="s">
        <v>509</v>
      </c>
      <c r="D155" s="44" t="s">
        <v>70</v>
      </c>
      <c r="E155" s="44" t="s">
        <v>22</v>
      </c>
      <c r="F155" s="44" t="s">
        <v>510</v>
      </c>
      <c r="G155" s="43">
        <v>2021</v>
      </c>
      <c r="H155" s="44" t="s">
        <v>391</v>
      </c>
      <c r="I155" s="44" t="s">
        <v>392</v>
      </c>
      <c r="J155" s="43">
        <v>5</v>
      </c>
      <c r="K155" s="43">
        <v>26</v>
      </c>
      <c r="L155" s="43">
        <v>0</v>
      </c>
      <c r="M155" s="45">
        <v>44725</v>
      </c>
    </row>
    <row r="156" spans="1:13" s="3" customFormat="1" ht="12" x14ac:dyDescent="0.2">
      <c r="A156" s="3">
        <v>27</v>
      </c>
      <c r="B156" s="43">
        <v>2021</v>
      </c>
      <c r="C156" s="44" t="s">
        <v>511</v>
      </c>
      <c r="D156" s="44" t="s">
        <v>435</v>
      </c>
      <c r="E156" s="44" t="s">
        <v>22</v>
      </c>
      <c r="F156" s="44" t="s">
        <v>512</v>
      </c>
      <c r="G156" s="43">
        <v>2021</v>
      </c>
      <c r="H156" s="44" t="s">
        <v>391</v>
      </c>
      <c r="I156" s="44" t="s">
        <v>392</v>
      </c>
      <c r="J156" s="43">
        <v>5</v>
      </c>
      <c r="K156" s="43">
        <v>25</v>
      </c>
      <c r="L156" s="43">
        <v>0</v>
      </c>
      <c r="M156" s="45">
        <v>44725</v>
      </c>
    </row>
    <row r="157" spans="1:13" s="3" customFormat="1" ht="12" x14ac:dyDescent="0.2">
      <c r="A157" s="3">
        <v>28</v>
      </c>
      <c r="B157" s="43">
        <v>2021</v>
      </c>
      <c r="C157" s="44" t="s">
        <v>515</v>
      </c>
      <c r="D157" s="44" t="s">
        <v>432</v>
      </c>
      <c r="E157" s="44" t="s">
        <v>22</v>
      </c>
      <c r="F157" s="44" t="s">
        <v>516</v>
      </c>
      <c r="G157" s="43">
        <v>2021</v>
      </c>
      <c r="H157" s="44" t="s">
        <v>391</v>
      </c>
      <c r="I157" s="44" t="s">
        <v>392</v>
      </c>
      <c r="J157" s="43">
        <v>5</v>
      </c>
      <c r="K157" s="43">
        <v>27</v>
      </c>
      <c r="L157" s="43">
        <v>0</v>
      </c>
      <c r="M157" s="45">
        <v>44725</v>
      </c>
    </row>
    <row r="158" spans="1:13" s="3" customFormat="1" ht="12" x14ac:dyDescent="0.2">
      <c r="A158" s="3">
        <v>29</v>
      </c>
      <c r="B158" s="43">
        <v>2021</v>
      </c>
      <c r="C158" s="44" t="s">
        <v>544</v>
      </c>
      <c r="D158" s="44" t="s">
        <v>93</v>
      </c>
      <c r="E158" s="44" t="s">
        <v>16</v>
      </c>
      <c r="F158" s="44" t="s">
        <v>545</v>
      </c>
      <c r="G158" s="43">
        <v>2021</v>
      </c>
      <c r="H158" s="44" t="s">
        <v>391</v>
      </c>
      <c r="I158" s="44" t="s">
        <v>392</v>
      </c>
      <c r="J158" s="43">
        <v>5</v>
      </c>
      <c r="K158" s="43">
        <v>24</v>
      </c>
      <c r="L158" s="43">
        <v>0</v>
      </c>
      <c r="M158" s="45">
        <v>44725</v>
      </c>
    </row>
    <row r="159" spans="1:13" s="3" customFormat="1" ht="12" x14ac:dyDescent="0.2">
      <c r="A159" s="3">
        <v>30</v>
      </c>
      <c r="B159" s="43">
        <v>2021</v>
      </c>
      <c r="C159" s="44" t="s">
        <v>447</v>
      </c>
      <c r="D159" s="44" t="s">
        <v>90</v>
      </c>
      <c r="E159" s="44" t="s">
        <v>22</v>
      </c>
      <c r="F159" s="44" t="s">
        <v>448</v>
      </c>
      <c r="G159" s="43">
        <v>2021</v>
      </c>
      <c r="H159" s="44" t="s">
        <v>391</v>
      </c>
      <c r="I159" s="44" t="s">
        <v>392</v>
      </c>
      <c r="J159" s="43">
        <v>5</v>
      </c>
      <c r="K159" s="43">
        <v>26</v>
      </c>
      <c r="L159" s="43">
        <v>0</v>
      </c>
      <c r="M159" s="45">
        <v>44735</v>
      </c>
    </row>
    <row r="160" spans="1:13" s="3" customFormat="1" ht="12" x14ac:dyDescent="0.2">
      <c r="A160" s="3">
        <v>31</v>
      </c>
      <c r="B160" s="43">
        <v>2021</v>
      </c>
      <c r="C160" s="44" t="s">
        <v>454</v>
      </c>
      <c r="D160" s="44" t="s">
        <v>455</v>
      </c>
      <c r="E160" s="44" t="s">
        <v>16</v>
      </c>
      <c r="F160" s="44" t="s">
        <v>456</v>
      </c>
      <c r="G160" s="43">
        <v>2021</v>
      </c>
      <c r="H160" s="44" t="s">
        <v>391</v>
      </c>
      <c r="I160" s="44" t="s">
        <v>392</v>
      </c>
      <c r="J160" s="43">
        <v>5</v>
      </c>
      <c r="K160" s="43">
        <v>29</v>
      </c>
      <c r="L160" s="43">
        <v>0</v>
      </c>
      <c r="M160" s="45">
        <v>44735</v>
      </c>
    </row>
    <row r="161" spans="1:13" s="3" customFormat="1" ht="12" x14ac:dyDescent="0.2">
      <c r="A161" s="3">
        <v>32</v>
      </c>
      <c r="B161" s="43">
        <v>2021</v>
      </c>
      <c r="C161" s="44" t="s">
        <v>459</v>
      </c>
      <c r="D161" s="44" t="s">
        <v>82</v>
      </c>
      <c r="E161" s="44" t="s">
        <v>16</v>
      </c>
      <c r="F161" s="44" t="s">
        <v>460</v>
      </c>
      <c r="G161" s="43">
        <v>2021</v>
      </c>
      <c r="H161" s="44" t="s">
        <v>391</v>
      </c>
      <c r="I161" s="44" t="s">
        <v>392</v>
      </c>
      <c r="J161" s="43">
        <v>5</v>
      </c>
      <c r="K161" s="43">
        <v>25</v>
      </c>
      <c r="L161" s="43">
        <v>0</v>
      </c>
      <c r="M161" s="45">
        <v>44735</v>
      </c>
    </row>
    <row r="162" spans="1:13" s="3" customFormat="1" ht="12" x14ac:dyDescent="0.2">
      <c r="A162" s="3">
        <v>33</v>
      </c>
      <c r="B162" s="43">
        <v>2021</v>
      </c>
      <c r="C162" s="44" t="s">
        <v>464</v>
      </c>
      <c r="D162" s="44" t="s">
        <v>465</v>
      </c>
      <c r="E162" s="44" t="s">
        <v>22</v>
      </c>
      <c r="F162" s="44" t="s">
        <v>466</v>
      </c>
      <c r="G162" s="43">
        <v>2021</v>
      </c>
      <c r="H162" s="44" t="s">
        <v>391</v>
      </c>
      <c r="I162" s="44" t="s">
        <v>392</v>
      </c>
      <c r="J162" s="43">
        <v>5</v>
      </c>
      <c r="K162" s="43">
        <v>28</v>
      </c>
      <c r="L162" s="43">
        <v>0</v>
      </c>
      <c r="M162" s="45">
        <v>44735</v>
      </c>
    </row>
    <row r="163" spans="1:13" s="3" customFormat="1" ht="12" x14ac:dyDescent="0.2">
      <c r="A163" s="3">
        <v>34</v>
      </c>
      <c r="B163" s="43">
        <v>2021</v>
      </c>
      <c r="C163" s="44" t="s">
        <v>36</v>
      </c>
      <c r="D163" s="44" t="s">
        <v>106</v>
      </c>
      <c r="E163" s="44" t="s">
        <v>16</v>
      </c>
      <c r="F163" s="44" t="s">
        <v>467</v>
      </c>
      <c r="G163" s="43">
        <v>2021</v>
      </c>
      <c r="H163" s="44" t="s">
        <v>391</v>
      </c>
      <c r="I163" s="44" t="s">
        <v>392</v>
      </c>
      <c r="J163" s="43">
        <v>5</v>
      </c>
      <c r="K163" s="43">
        <v>29</v>
      </c>
      <c r="L163" s="43">
        <v>0</v>
      </c>
      <c r="M163" s="45">
        <v>44735</v>
      </c>
    </row>
    <row r="164" spans="1:13" s="3" customFormat="1" ht="12" x14ac:dyDescent="0.2">
      <c r="A164" s="3">
        <v>35</v>
      </c>
      <c r="B164" s="43">
        <v>2021</v>
      </c>
      <c r="C164" s="44" t="s">
        <v>468</v>
      </c>
      <c r="D164" s="44" t="s">
        <v>266</v>
      </c>
      <c r="E164" s="44" t="s">
        <v>16</v>
      </c>
      <c r="F164" s="44" t="s">
        <v>469</v>
      </c>
      <c r="G164" s="43">
        <v>2021</v>
      </c>
      <c r="H164" s="44" t="s">
        <v>391</v>
      </c>
      <c r="I164" s="44" t="s">
        <v>392</v>
      </c>
      <c r="J164" s="43">
        <v>5</v>
      </c>
      <c r="K164" s="43">
        <v>27</v>
      </c>
      <c r="L164" s="43">
        <v>0</v>
      </c>
      <c r="M164" s="45">
        <v>44735</v>
      </c>
    </row>
    <row r="165" spans="1:13" s="3" customFormat="1" ht="12" x14ac:dyDescent="0.2">
      <c r="A165" s="3">
        <v>36</v>
      </c>
      <c r="B165" s="43">
        <v>2021</v>
      </c>
      <c r="C165" s="44" t="s">
        <v>320</v>
      </c>
      <c r="D165" s="44" t="s">
        <v>93</v>
      </c>
      <c r="E165" s="44" t="s">
        <v>16</v>
      </c>
      <c r="F165" s="44" t="s">
        <v>471</v>
      </c>
      <c r="G165" s="43">
        <v>2021</v>
      </c>
      <c r="H165" s="44" t="s">
        <v>391</v>
      </c>
      <c r="I165" s="44" t="s">
        <v>392</v>
      </c>
      <c r="J165" s="43">
        <v>5</v>
      </c>
      <c r="K165" s="43">
        <v>28</v>
      </c>
      <c r="L165" s="43">
        <v>0</v>
      </c>
      <c r="M165" s="45">
        <v>44735</v>
      </c>
    </row>
    <row r="166" spans="1:13" s="3" customFormat="1" ht="12" x14ac:dyDescent="0.2">
      <c r="A166" s="3">
        <v>37</v>
      </c>
      <c r="B166" s="43">
        <v>2021</v>
      </c>
      <c r="C166" s="44" t="s">
        <v>242</v>
      </c>
      <c r="D166" s="44" t="s">
        <v>474</v>
      </c>
      <c r="E166" s="44" t="s">
        <v>22</v>
      </c>
      <c r="F166" s="44" t="s">
        <v>475</v>
      </c>
      <c r="G166" s="43">
        <v>2021</v>
      </c>
      <c r="H166" s="44" t="s">
        <v>391</v>
      </c>
      <c r="I166" s="44" t="s">
        <v>392</v>
      </c>
      <c r="J166" s="43">
        <v>5</v>
      </c>
      <c r="K166" s="43">
        <v>30</v>
      </c>
      <c r="L166" s="43">
        <v>0</v>
      </c>
      <c r="M166" s="45">
        <v>44735</v>
      </c>
    </row>
    <row r="167" spans="1:13" s="3" customFormat="1" ht="12" x14ac:dyDescent="0.2">
      <c r="A167" s="3">
        <v>38</v>
      </c>
      <c r="B167" s="43">
        <v>2021</v>
      </c>
      <c r="C167" s="44" t="s">
        <v>476</v>
      </c>
      <c r="D167" s="44" t="s">
        <v>477</v>
      </c>
      <c r="E167" s="44" t="s">
        <v>22</v>
      </c>
      <c r="F167" s="44" t="s">
        <v>478</v>
      </c>
      <c r="G167" s="43">
        <v>2021</v>
      </c>
      <c r="H167" s="44" t="s">
        <v>391</v>
      </c>
      <c r="I167" s="44" t="s">
        <v>392</v>
      </c>
      <c r="J167" s="43">
        <v>5</v>
      </c>
      <c r="K167" s="43">
        <v>28</v>
      </c>
      <c r="L167" s="43">
        <v>0</v>
      </c>
      <c r="M167" s="45">
        <v>44735</v>
      </c>
    </row>
    <row r="168" spans="1:13" s="3" customFormat="1" ht="12" x14ac:dyDescent="0.2">
      <c r="A168" s="3">
        <v>39</v>
      </c>
      <c r="B168" s="43">
        <v>2021</v>
      </c>
      <c r="C168" s="44" t="s">
        <v>184</v>
      </c>
      <c r="D168" s="44" t="s">
        <v>513</v>
      </c>
      <c r="E168" s="44" t="s">
        <v>16</v>
      </c>
      <c r="F168" s="44" t="s">
        <v>514</v>
      </c>
      <c r="G168" s="43">
        <v>2021</v>
      </c>
      <c r="H168" s="44" t="s">
        <v>391</v>
      </c>
      <c r="I168" s="44" t="s">
        <v>392</v>
      </c>
      <c r="J168" s="43">
        <v>5</v>
      </c>
      <c r="K168" s="43">
        <v>28</v>
      </c>
      <c r="L168" s="43">
        <v>0</v>
      </c>
      <c r="M168" s="45">
        <v>44735</v>
      </c>
    </row>
    <row r="169" spans="1:13" s="3" customFormat="1" ht="12" x14ac:dyDescent="0.2">
      <c r="A169" s="3">
        <v>40</v>
      </c>
      <c r="B169" s="43">
        <v>2019</v>
      </c>
      <c r="C169" s="44" t="s">
        <v>14</v>
      </c>
      <c r="D169" s="44" t="s">
        <v>15</v>
      </c>
      <c r="E169" s="44" t="s">
        <v>16</v>
      </c>
      <c r="F169" s="44" t="s">
        <v>17</v>
      </c>
      <c r="G169" s="43">
        <v>2019</v>
      </c>
      <c r="H169" s="44" t="s">
        <v>391</v>
      </c>
      <c r="I169" s="44" t="s">
        <v>392</v>
      </c>
      <c r="J169" s="43">
        <v>5</v>
      </c>
      <c r="K169" s="43">
        <v>25</v>
      </c>
      <c r="L169" s="43">
        <v>0</v>
      </c>
      <c r="M169" s="45">
        <v>44746</v>
      </c>
    </row>
    <row r="170" spans="1:13" s="3" customFormat="1" ht="12" x14ac:dyDescent="0.2">
      <c r="A170" s="3">
        <v>41</v>
      </c>
      <c r="B170" s="43">
        <v>2021</v>
      </c>
      <c r="C170" s="44" t="s">
        <v>27</v>
      </c>
      <c r="D170" s="44" t="s">
        <v>25</v>
      </c>
      <c r="E170" s="44" t="s">
        <v>22</v>
      </c>
      <c r="F170" s="44" t="s">
        <v>446</v>
      </c>
      <c r="G170" s="43">
        <v>2021</v>
      </c>
      <c r="H170" s="44" t="s">
        <v>391</v>
      </c>
      <c r="I170" s="44" t="s">
        <v>392</v>
      </c>
      <c r="J170" s="43">
        <v>5</v>
      </c>
      <c r="K170" s="43">
        <v>22</v>
      </c>
      <c r="L170" s="43">
        <v>0</v>
      </c>
      <c r="M170" s="45">
        <v>44746</v>
      </c>
    </row>
    <row r="171" spans="1:13" s="3" customFormat="1" ht="12" x14ac:dyDescent="0.2">
      <c r="A171" s="3">
        <v>42</v>
      </c>
      <c r="B171" s="43">
        <v>2021</v>
      </c>
      <c r="C171" s="44" t="s">
        <v>292</v>
      </c>
      <c r="D171" s="44" t="s">
        <v>73</v>
      </c>
      <c r="E171" s="44" t="s">
        <v>22</v>
      </c>
      <c r="F171" s="44" t="s">
        <v>470</v>
      </c>
      <c r="G171" s="43">
        <v>2021</v>
      </c>
      <c r="H171" s="44" t="s">
        <v>391</v>
      </c>
      <c r="I171" s="44" t="s">
        <v>392</v>
      </c>
      <c r="J171" s="43">
        <v>5</v>
      </c>
      <c r="K171" s="43">
        <v>23</v>
      </c>
      <c r="L171" s="43">
        <v>0</v>
      </c>
      <c r="M171" s="45">
        <v>44746</v>
      </c>
    </row>
    <row r="172" spans="1:13" s="3" customFormat="1" ht="12" x14ac:dyDescent="0.2">
      <c r="A172" s="3">
        <v>43</v>
      </c>
      <c r="B172" s="43">
        <v>2020</v>
      </c>
      <c r="C172" s="44" t="s">
        <v>431</v>
      </c>
      <c r="D172" s="44" t="s">
        <v>432</v>
      </c>
      <c r="E172" s="44" t="s">
        <v>22</v>
      </c>
      <c r="F172" s="44" t="s">
        <v>433</v>
      </c>
      <c r="G172" s="43">
        <v>2020</v>
      </c>
      <c r="H172" s="44" t="s">
        <v>391</v>
      </c>
      <c r="I172" s="44" t="s">
        <v>392</v>
      </c>
      <c r="J172" s="43">
        <v>5</v>
      </c>
      <c r="K172" s="43">
        <v>24</v>
      </c>
      <c r="L172" s="43">
        <v>0</v>
      </c>
      <c r="M172" s="45">
        <v>44896</v>
      </c>
    </row>
    <row r="173" spans="1:13" s="3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3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3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3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s="3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s="3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s="3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</row>
  </sheetData>
  <sortState ref="B2:M172">
    <sortCondition ref="M1:M172"/>
  </sortState>
  <conditionalFormatting sqref="G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1:L1048576">
    <cfRule type="cellIs" dxfId="10" priority="1" operator="equal">
      <formula>1</formula>
    </cfRule>
    <cfRule type="cellIs" dxfId="9" priority="2" operator="equal">
      <formula>1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L26" sqref="L26"/>
    </sheetView>
  </sheetViews>
  <sheetFormatPr defaultRowHeight="15" x14ac:dyDescent="0.25"/>
  <cols>
    <col min="9" max="9" width="32.7109375" bestFit="1" customWidth="1"/>
    <col min="14" max="14" width="10.85546875" bestFit="1" customWidth="1"/>
  </cols>
  <sheetData>
    <row r="1" spans="1:17" s="3" customFormat="1" ht="12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</row>
    <row r="2" spans="1:17" x14ac:dyDescent="0.25">
      <c r="A2" s="10">
        <v>2011</v>
      </c>
      <c r="B2" s="10">
        <v>2010</v>
      </c>
      <c r="C2" s="9" t="s">
        <v>265</v>
      </c>
      <c r="D2" s="9" t="s">
        <v>266</v>
      </c>
      <c r="E2" s="9" t="s">
        <v>16</v>
      </c>
      <c r="F2" s="9" t="s">
        <v>267</v>
      </c>
      <c r="G2" s="10">
        <v>2011</v>
      </c>
      <c r="H2" s="9" t="s">
        <v>393</v>
      </c>
      <c r="I2" s="9" t="s">
        <v>392</v>
      </c>
      <c r="J2" s="10">
        <v>6</v>
      </c>
      <c r="K2" s="10">
        <v>21</v>
      </c>
      <c r="L2" s="9"/>
      <c r="M2" s="10">
        <v>0</v>
      </c>
      <c r="N2" s="11">
        <v>41317</v>
      </c>
    </row>
    <row r="3" spans="1:17" x14ac:dyDescent="0.25">
      <c r="A3" s="10">
        <v>2013</v>
      </c>
      <c r="B3" s="10">
        <v>2013</v>
      </c>
      <c r="C3" s="9" t="s">
        <v>260</v>
      </c>
      <c r="D3" s="9" t="s">
        <v>261</v>
      </c>
      <c r="E3" s="9" t="s">
        <v>16</v>
      </c>
      <c r="F3" s="9" t="s">
        <v>262</v>
      </c>
      <c r="G3" s="10">
        <v>2013</v>
      </c>
      <c r="H3" s="9" t="s">
        <v>393</v>
      </c>
      <c r="I3" s="9" t="s">
        <v>392</v>
      </c>
      <c r="J3" s="10">
        <v>6</v>
      </c>
      <c r="K3" s="10">
        <v>22</v>
      </c>
      <c r="L3" s="9"/>
      <c r="M3" s="10">
        <v>0</v>
      </c>
      <c r="N3" s="11">
        <v>41835</v>
      </c>
      <c r="P3" s="30">
        <v>18</v>
      </c>
      <c r="Q3" s="30">
        <v>0</v>
      </c>
    </row>
    <row r="4" spans="1:17" x14ac:dyDescent="0.25">
      <c r="A4" s="10">
        <v>2013</v>
      </c>
      <c r="B4" s="10">
        <v>2013</v>
      </c>
      <c r="C4" s="9" t="s">
        <v>427</v>
      </c>
      <c r="D4" s="9" t="s">
        <v>52</v>
      </c>
      <c r="E4" s="9" t="s">
        <v>22</v>
      </c>
      <c r="F4" s="9" t="s">
        <v>428</v>
      </c>
      <c r="G4" s="10">
        <v>2013</v>
      </c>
      <c r="H4" s="9" t="s">
        <v>393</v>
      </c>
      <c r="I4" s="9" t="s">
        <v>392</v>
      </c>
      <c r="J4" s="10">
        <v>6</v>
      </c>
      <c r="K4" s="10">
        <v>20</v>
      </c>
      <c r="L4" s="9"/>
      <c r="M4" s="10">
        <v>0</v>
      </c>
      <c r="N4" s="11">
        <v>42720</v>
      </c>
      <c r="P4" s="30">
        <v>19</v>
      </c>
      <c r="Q4" s="30">
        <v>0</v>
      </c>
    </row>
    <row r="5" spans="1:17" x14ac:dyDescent="0.25">
      <c r="A5" s="10">
        <v>2013</v>
      </c>
      <c r="B5" s="10">
        <v>2013</v>
      </c>
      <c r="C5" s="9" t="s">
        <v>263</v>
      </c>
      <c r="D5" s="9" t="s">
        <v>82</v>
      </c>
      <c r="E5" s="9" t="s">
        <v>16</v>
      </c>
      <c r="F5" s="9" t="s">
        <v>264</v>
      </c>
      <c r="G5" s="10">
        <v>2013</v>
      </c>
      <c r="H5" s="9" t="s">
        <v>393</v>
      </c>
      <c r="I5" s="9" t="s">
        <v>392</v>
      </c>
      <c r="J5" s="10">
        <v>6</v>
      </c>
      <c r="K5" s="10">
        <v>23</v>
      </c>
      <c r="L5" s="9"/>
      <c r="M5" s="10">
        <v>0</v>
      </c>
      <c r="N5" s="11">
        <v>41835</v>
      </c>
      <c r="P5" s="30">
        <v>20</v>
      </c>
      <c r="Q5" s="30">
        <v>1</v>
      </c>
    </row>
    <row r="6" spans="1:17" x14ac:dyDescent="0.25">
      <c r="A6" s="10">
        <v>2019</v>
      </c>
      <c r="B6" s="10">
        <v>2015</v>
      </c>
      <c r="C6" s="9" t="s">
        <v>57</v>
      </c>
      <c r="D6" s="9" t="s">
        <v>361</v>
      </c>
      <c r="E6" s="9" t="s">
        <v>16</v>
      </c>
      <c r="F6" s="9" t="s">
        <v>362</v>
      </c>
      <c r="G6" s="10">
        <v>2015</v>
      </c>
      <c r="H6" s="9" t="s">
        <v>393</v>
      </c>
      <c r="I6" s="9" t="s">
        <v>392</v>
      </c>
      <c r="J6" s="10">
        <v>6</v>
      </c>
      <c r="K6" s="10">
        <v>29</v>
      </c>
      <c r="L6" s="9"/>
      <c r="M6" s="10">
        <v>0</v>
      </c>
      <c r="N6" s="11">
        <v>42534</v>
      </c>
      <c r="P6" s="30">
        <v>21</v>
      </c>
      <c r="Q6" s="30">
        <v>1</v>
      </c>
    </row>
    <row r="7" spans="1:17" x14ac:dyDescent="0.25">
      <c r="A7" s="10">
        <v>2015</v>
      </c>
      <c r="B7" s="10">
        <v>2015</v>
      </c>
      <c r="C7" s="9" t="s">
        <v>257</v>
      </c>
      <c r="D7" s="9" t="s">
        <v>258</v>
      </c>
      <c r="E7" s="9" t="s">
        <v>16</v>
      </c>
      <c r="F7" s="9" t="s">
        <v>259</v>
      </c>
      <c r="G7" s="10">
        <v>2015</v>
      </c>
      <c r="H7" s="9" t="s">
        <v>393</v>
      </c>
      <c r="I7" s="9" t="s">
        <v>392</v>
      </c>
      <c r="J7" s="10">
        <v>6</v>
      </c>
      <c r="K7" s="10">
        <v>25</v>
      </c>
      <c r="L7" s="9"/>
      <c r="M7" s="10">
        <v>0</v>
      </c>
      <c r="N7" s="11">
        <v>42551</v>
      </c>
      <c r="P7" s="30">
        <v>22</v>
      </c>
      <c r="Q7" s="30">
        <v>1</v>
      </c>
    </row>
    <row r="8" spans="1:17" x14ac:dyDescent="0.25">
      <c r="A8" s="10">
        <v>2015</v>
      </c>
      <c r="B8" s="10">
        <v>2014</v>
      </c>
      <c r="C8" s="9" t="s">
        <v>69</v>
      </c>
      <c r="D8" s="9" t="s">
        <v>266</v>
      </c>
      <c r="E8" s="9" t="s">
        <v>16</v>
      </c>
      <c r="F8" s="9" t="s">
        <v>426</v>
      </c>
      <c r="G8" s="10">
        <v>2015</v>
      </c>
      <c r="H8" s="9" t="s">
        <v>393</v>
      </c>
      <c r="I8" s="9" t="s">
        <v>392</v>
      </c>
      <c r="J8" s="10">
        <v>6</v>
      </c>
      <c r="K8" s="10">
        <v>24</v>
      </c>
      <c r="L8" s="9"/>
      <c r="M8" s="10">
        <v>0</v>
      </c>
      <c r="N8" s="11">
        <v>42534</v>
      </c>
      <c r="P8" s="30">
        <v>23</v>
      </c>
      <c r="Q8" s="30">
        <v>1</v>
      </c>
    </row>
    <row r="9" spans="1:17" x14ac:dyDescent="0.25">
      <c r="P9" s="30">
        <v>24</v>
      </c>
      <c r="Q9" s="30">
        <v>1</v>
      </c>
    </row>
    <row r="10" spans="1:17" x14ac:dyDescent="0.25">
      <c r="P10" s="30">
        <v>25</v>
      </c>
      <c r="Q10" s="30">
        <v>1</v>
      </c>
    </row>
    <row r="11" spans="1:17" x14ac:dyDescent="0.25">
      <c r="P11" s="30">
        <v>26</v>
      </c>
      <c r="Q11" s="30">
        <v>0</v>
      </c>
    </row>
    <row r="12" spans="1:17" x14ac:dyDescent="0.25">
      <c r="P12" s="30">
        <v>27</v>
      </c>
      <c r="Q12" s="30">
        <v>0</v>
      </c>
    </row>
    <row r="13" spans="1:17" x14ac:dyDescent="0.25">
      <c r="P13" s="30">
        <v>28</v>
      </c>
      <c r="Q13" s="30">
        <v>0</v>
      </c>
    </row>
    <row r="14" spans="1:17" x14ac:dyDescent="0.25">
      <c r="P14" s="30">
        <v>29</v>
      </c>
      <c r="Q14" s="30">
        <v>1</v>
      </c>
    </row>
    <row r="15" spans="1:17" x14ac:dyDescent="0.25">
      <c r="P15" s="30">
        <v>30</v>
      </c>
      <c r="Q15" s="30">
        <v>0</v>
      </c>
    </row>
    <row r="16" spans="1:17" x14ac:dyDescent="0.25">
      <c r="P16" s="30" t="s">
        <v>363</v>
      </c>
      <c r="Q16" s="30">
        <v>0</v>
      </c>
    </row>
  </sheetData>
  <conditionalFormatting sqref="L2:L8">
    <cfRule type="containsText" dxfId="8" priority="4" operator="containsText" text="Idoneo">
      <formula>NOT(ISERROR(SEARCH("Idoneo",L2)))</formula>
    </cfRule>
  </conditionalFormatting>
  <conditionalFormatting sqref="L1">
    <cfRule type="containsText" dxfId="7" priority="3" operator="containsText" text="Idoneo">
      <formula>NOT(ISERROR(SEARCH("Idoneo",L1)))</formula>
    </cfRule>
  </conditionalFormatting>
  <conditionalFormatting sqref="G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I60" zoomScale="90" zoomScaleNormal="90" workbookViewId="0">
      <selection activeCell="AA82" sqref="AA82"/>
    </sheetView>
  </sheetViews>
  <sheetFormatPr defaultRowHeight="15" x14ac:dyDescent="0.25"/>
  <cols>
    <col min="1" max="1" width="3.42578125" bestFit="1" customWidth="1"/>
    <col min="9" max="9" width="46" bestFit="1" customWidth="1"/>
    <col min="13" max="13" width="10.85546875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">
        <v>1</v>
      </c>
      <c r="B2" s="35">
        <v>2015</v>
      </c>
      <c r="C2" s="36" t="s">
        <v>257</v>
      </c>
      <c r="D2" s="36" t="s">
        <v>258</v>
      </c>
      <c r="E2" s="36" t="s">
        <v>16</v>
      </c>
      <c r="F2" s="36" t="s">
        <v>259</v>
      </c>
      <c r="G2" s="35">
        <v>2017</v>
      </c>
      <c r="H2" s="36" t="s">
        <v>394</v>
      </c>
      <c r="I2" s="36" t="s">
        <v>395</v>
      </c>
      <c r="J2" s="35">
        <v>8</v>
      </c>
      <c r="K2" s="35">
        <v>24</v>
      </c>
      <c r="L2" s="35">
        <v>0</v>
      </c>
      <c r="M2" s="39">
        <v>43867</v>
      </c>
    </row>
    <row r="3" spans="1:16" s="3" customFormat="1" ht="12" x14ac:dyDescent="0.2">
      <c r="A3" s="3">
        <v>2</v>
      </c>
      <c r="B3" s="35">
        <v>2017</v>
      </c>
      <c r="C3" s="36" t="s">
        <v>189</v>
      </c>
      <c r="D3" s="36" t="s">
        <v>52</v>
      </c>
      <c r="E3" s="36" t="s">
        <v>22</v>
      </c>
      <c r="F3" s="36" t="s">
        <v>190</v>
      </c>
      <c r="G3" s="35">
        <v>2019</v>
      </c>
      <c r="H3" s="36" t="s">
        <v>394</v>
      </c>
      <c r="I3" s="36" t="s">
        <v>395</v>
      </c>
      <c r="J3" s="35">
        <v>8</v>
      </c>
      <c r="K3" s="35">
        <v>30</v>
      </c>
      <c r="L3" s="35">
        <v>0</v>
      </c>
      <c r="M3" s="39">
        <v>43992</v>
      </c>
    </row>
    <row r="4" spans="1:16" s="3" customFormat="1" ht="12" x14ac:dyDescent="0.2">
      <c r="A4" s="3">
        <v>3</v>
      </c>
      <c r="B4" s="35">
        <v>2017</v>
      </c>
      <c r="C4" s="36" t="s">
        <v>191</v>
      </c>
      <c r="D4" s="36" t="s">
        <v>192</v>
      </c>
      <c r="E4" s="36" t="s">
        <v>22</v>
      </c>
      <c r="F4" s="36" t="s">
        <v>193</v>
      </c>
      <c r="G4" s="35">
        <v>2019</v>
      </c>
      <c r="H4" s="36" t="s">
        <v>394</v>
      </c>
      <c r="I4" s="36" t="s">
        <v>395</v>
      </c>
      <c r="J4" s="35">
        <v>8</v>
      </c>
      <c r="K4" s="35">
        <v>28</v>
      </c>
      <c r="L4" s="35">
        <v>0</v>
      </c>
      <c r="M4" s="39">
        <v>43992</v>
      </c>
    </row>
    <row r="5" spans="1:16" s="3" customFormat="1" ht="12" x14ac:dyDescent="0.2">
      <c r="A5" s="3">
        <v>4</v>
      </c>
      <c r="B5" s="35">
        <v>2017</v>
      </c>
      <c r="C5" s="36" t="s">
        <v>194</v>
      </c>
      <c r="D5" s="36" t="s">
        <v>195</v>
      </c>
      <c r="E5" s="36" t="s">
        <v>22</v>
      </c>
      <c r="F5" s="36" t="s">
        <v>196</v>
      </c>
      <c r="G5" s="35">
        <v>2019</v>
      </c>
      <c r="H5" s="36" t="s">
        <v>394</v>
      </c>
      <c r="I5" s="36" t="s">
        <v>395</v>
      </c>
      <c r="J5" s="35">
        <v>8</v>
      </c>
      <c r="K5" s="35">
        <v>27</v>
      </c>
      <c r="L5" s="35">
        <v>0</v>
      </c>
      <c r="M5" s="39">
        <v>43992</v>
      </c>
    </row>
    <row r="6" spans="1:16" s="3" customFormat="1" ht="14.25" x14ac:dyDescent="0.2">
      <c r="A6" s="3">
        <v>5</v>
      </c>
      <c r="B6" s="35">
        <v>2017</v>
      </c>
      <c r="C6" s="36" t="s">
        <v>205</v>
      </c>
      <c r="D6" s="36" t="s">
        <v>206</v>
      </c>
      <c r="E6" s="36" t="s">
        <v>22</v>
      </c>
      <c r="F6" s="36" t="s">
        <v>207</v>
      </c>
      <c r="G6" s="35">
        <v>2019</v>
      </c>
      <c r="H6" s="36" t="s">
        <v>394</v>
      </c>
      <c r="I6" s="36" t="s">
        <v>395</v>
      </c>
      <c r="J6" s="35">
        <v>8</v>
      </c>
      <c r="K6" s="35">
        <v>31</v>
      </c>
      <c r="L6" s="35">
        <v>1</v>
      </c>
      <c r="M6" s="39">
        <v>43992</v>
      </c>
      <c r="O6" s="30">
        <v>18</v>
      </c>
      <c r="P6" s="30">
        <f>COUNTIF($K$2:$K$23,18)</f>
        <v>1</v>
      </c>
    </row>
    <row r="7" spans="1:16" s="3" customFormat="1" ht="14.25" x14ac:dyDescent="0.2">
      <c r="A7" s="3">
        <v>6</v>
      </c>
      <c r="B7" s="35">
        <v>2017</v>
      </c>
      <c r="C7" s="36" t="s">
        <v>211</v>
      </c>
      <c r="D7" s="36" t="s">
        <v>212</v>
      </c>
      <c r="E7" s="36" t="s">
        <v>22</v>
      </c>
      <c r="F7" s="36" t="s">
        <v>213</v>
      </c>
      <c r="G7" s="35">
        <v>2019</v>
      </c>
      <c r="H7" s="36" t="s">
        <v>394</v>
      </c>
      <c r="I7" s="36" t="s">
        <v>395</v>
      </c>
      <c r="J7" s="35">
        <v>8</v>
      </c>
      <c r="K7" s="35">
        <v>28</v>
      </c>
      <c r="L7" s="35">
        <v>0</v>
      </c>
      <c r="M7" s="39">
        <v>43992</v>
      </c>
      <c r="O7" s="30">
        <v>19</v>
      </c>
      <c r="P7" s="30">
        <f>COUNTIF($K$2:$K$23,19)</f>
        <v>0</v>
      </c>
    </row>
    <row r="8" spans="1:16" s="3" customFormat="1" ht="14.25" x14ac:dyDescent="0.2">
      <c r="A8" s="3">
        <v>7</v>
      </c>
      <c r="B8" s="35">
        <v>2017</v>
      </c>
      <c r="C8" s="36" t="s">
        <v>214</v>
      </c>
      <c r="D8" s="36" t="s">
        <v>142</v>
      </c>
      <c r="E8" s="36" t="s">
        <v>22</v>
      </c>
      <c r="F8" s="36" t="s">
        <v>215</v>
      </c>
      <c r="G8" s="35">
        <v>2019</v>
      </c>
      <c r="H8" s="36" t="s">
        <v>394</v>
      </c>
      <c r="I8" s="36" t="s">
        <v>395</v>
      </c>
      <c r="J8" s="35">
        <v>8</v>
      </c>
      <c r="K8" s="35">
        <v>31</v>
      </c>
      <c r="L8" s="35">
        <v>1</v>
      </c>
      <c r="M8" s="39">
        <v>43992</v>
      </c>
      <c r="O8" s="30">
        <v>20</v>
      </c>
      <c r="P8" s="30">
        <f>COUNTIF($K$2:$K$23,20)</f>
        <v>0</v>
      </c>
    </row>
    <row r="9" spans="1:16" s="3" customFormat="1" ht="14.25" x14ac:dyDescent="0.2">
      <c r="A9" s="3">
        <v>8</v>
      </c>
      <c r="B9" s="35">
        <v>2017</v>
      </c>
      <c r="C9" s="36" t="s">
        <v>216</v>
      </c>
      <c r="D9" s="36" t="s">
        <v>217</v>
      </c>
      <c r="E9" s="36" t="s">
        <v>22</v>
      </c>
      <c r="F9" s="36" t="s">
        <v>218</v>
      </c>
      <c r="G9" s="35">
        <v>2019</v>
      </c>
      <c r="H9" s="36" t="s">
        <v>394</v>
      </c>
      <c r="I9" s="36" t="s">
        <v>395</v>
      </c>
      <c r="J9" s="35">
        <v>8</v>
      </c>
      <c r="K9" s="35">
        <v>27</v>
      </c>
      <c r="L9" s="35">
        <v>0</v>
      </c>
      <c r="M9" s="39">
        <v>43992</v>
      </c>
      <c r="O9" s="30">
        <v>21</v>
      </c>
      <c r="P9" s="30">
        <f>COUNTIF($K$2:$K$23,21)</f>
        <v>1</v>
      </c>
    </row>
    <row r="10" spans="1:16" s="3" customFormat="1" ht="14.25" x14ac:dyDescent="0.2">
      <c r="A10" s="3">
        <v>9</v>
      </c>
      <c r="B10" s="35">
        <v>2017</v>
      </c>
      <c r="C10" s="36" t="s">
        <v>219</v>
      </c>
      <c r="D10" s="36" t="s">
        <v>52</v>
      </c>
      <c r="E10" s="36" t="s">
        <v>22</v>
      </c>
      <c r="F10" s="36" t="s">
        <v>220</v>
      </c>
      <c r="G10" s="35">
        <v>2019</v>
      </c>
      <c r="H10" s="36" t="s">
        <v>394</v>
      </c>
      <c r="I10" s="36" t="s">
        <v>395</v>
      </c>
      <c r="J10" s="35">
        <v>8</v>
      </c>
      <c r="K10" s="35">
        <v>26</v>
      </c>
      <c r="L10" s="35">
        <v>0</v>
      </c>
      <c r="M10" s="39">
        <v>43992</v>
      </c>
      <c r="O10" s="30">
        <v>22</v>
      </c>
      <c r="P10" s="30">
        <f>COUNTIF($K$2:$K$23,22)</f>
        <v>0</v>
      </c>
    </row>
    <row r="11" spans="1:16" s="3" customFormat="1" ht="14.25" x14ac:dyDescent="0.2">
      <c r="A11" s="3">
        <v>10</v>
      </c>
      <c r="B11" s="35">
        <v>2017</v>
      </c>
      <c r="C11" s="36" t="s">
        <v>221</v>
      </c>
      <c r="D11" s="36" t="s">
        <v>222</v>
      </c>
      <c r="E11" s="36" t="s">
        <v>22</v>
      </c>
      <c r="F11" s="36" t="s">
        <v>223</v>
      </c>
      <c r="G11" s="35">
        <v>2019</v>
      </c>
      <c r="H11" s="36" t="s">
        <v>394</v>
      </c>
      <c r="I11" s="36" t="s">
        <v>395</v>
      </c>
      <c r="J11" s="35">
        <v>8</v>
      </c>
      <c r="K11" s="35">
        <v>27</v>
      </c>
      <c r="L11" s="35">
        <v>0</v>
      </c>
      <c r="M11" s="39">
        <v>43992</v>
      </c>
      <c r="O11" s="30">
        <v>23</v>
      </c>
      <c r="P11" s="30">
        <f>COUNTIF($K$2:$K$23,23)</f>
        <v>0</v>
      </c>
    </row>
    <row r="12" spans="1:16" s="3" customFormat="1" ht="14.25" x14ac:dyDescent="0.2">
      <c r="A12" s="3">
        <v>11</v>
      </c>
      <c r="B12" s="35">
        <v>2017</v>
      </c>
      <c r="C12" s="36" t="s">
        <v>224</v>
      </c>
      <c r="D12" s="36" t="s">
        <v>40</v>
      </c>
      <c r="E12" s="36" t="s">
        <v>22</v>
      </c>
      <c r="F12" s="36" t="s">
        <v>225</v>
      </c>
      <c r="G12" s="35">
        <v>2019</v>
      </c>
      <c r="H12" s="36" t="s">
        <v>394</v>
      </c>
      <c r="I12" s="36" t="s">
        <v>395</v>
      </c>
      <c r="J12" s="35">
        <v>8</v>
      </c>
      <c r="K12" s="35">
        <v>27</v>
      </c>
      <c r="L12" s="35">
        <v>0</v>
      </c>
      <c r="M12" s="39">
        <v>43992</v>
      </c>
      <c r="O12" s="30">
        <v>24</v>
      </c>
      <c r="P12" s="30">
        <f>COUNTIF($K$2:$K$23,24)</f>
        <v>1</v>
      </c>
    </row>
    <row r="13" spans="1:16" s="3" customFormat="1" ht="14.25" x14ac:dyDescent="0.2">
      <c r="A13" s="3">
        <v>12</v>
      </c>
      <c r="B13" s="35">
        <v>2017</v>
      </c>
      <c r="C13" s="36" t="s">
        <v>226</v>
      </c>
      <c r="D13" s="36" t="s">
        <v>227</v>
      </c>
      <c r="E13" s="36" t="s">
        <v>22</v>
      </c>
      <c r="F13" s="36" t="s">
        <v>228</v>
      </c>
      <c r="G13" s="35">
        <v>2019</v>
      </c>
      <c r="H13" s="36" t="s">
        <v>394</v>
      </c>
      <c r="I13" s="36" t="s">
        <v>395</v>
      </c>
      <c r="J13" s="35">
        <v>8</v>
      </c>
      <c r="K13" s="35">
        <v>26</v>
      </c>
      <c r="L13" s="35">
        <v>0</v>
      </c>
      <c r="M13" s="39">
        <v>43992</v>
      </c>
      <c r="O13" s="30">
        <v>25</v>
      </c>
      <c r="P13" s="30">
        <f>COUNTIF($K$2:$K$23,25)</f>
        <v>0</v>
      </c>
    </row>
    <row r="14" spans="1:16" s="3" customFormat="1" ht="14.25" x14ac:dyDescent="0.2">
      <c r="A14" s="3">
        <v>13</v>
      </c>
      <c r="B14" s="35">
        <v>2017</v>
      </c>
      <c r="C14" s="36" t="s">
        <v>229</v>
      </c>
      <c r="D14" s="36" t="s">
        <v>230</v>
      </c>
      <c r="E14" s="36" t="s">
        <v>22</v>
      </c>
      <c r="F14" s="36" t="s">
        <v>231</v>
      </c>
      <c r="G14" s="35">
        <v>2019</v>
      </c>
      <c r="H14" s="36" t="s">
        <v>394</v>
      </c>
      <c r="I14" s="36" t="s">
        <v>395</v>
      </c>
      <c r="J14" s="35">
        <v>8</v>
      </c>
      <c r="K14" s="35">
        <v>27</v>
      </c>
      <c r="L14" s="35">
        <v>0</v>
      </c>
      <c r="M14" s="39">
        <v>43992</v>
      </c>
      <c r="O14" s="30">
        <v>26</v>
      </c>
      <c r="P14" s="30">
        <f>COUNTIF($K$2:$K$23,26)</f>
        <v>3</v>
      </c>
    </row>
    <row r="15" spans="1:16" s="3" customFormat="1" ht="14.25" x14ac:dyDescent="0.2">
      <c r="A15" s="3">
        <v>14</v>
      </c>
      <c r="B15" s="35">
        <v>2017</v>
      </c>
      <c r="C15" s="36" t="s">
        <v>232</v>
      </c>
      <c r="D15" s="36" t="s">
        <v>233</v>
      </c>
      <c r="E15" s="36" t="s">
        <v>16</v>
      </c>
      <c r="F15" s="36" t="s">
        <v>234</v>
      </c>
      <c r="G15" s="35">
        <v>2019</v>
      </c>
      <c r="H15" s="36" t="s">
        <v>394</v>
      </c>
      <c r="I15" s="36" t="s">
        <v>395</v>
      </c>
      <c r="J15" s="35">
        <v>8</v>
      </c>
      <c r="K15" s="35">
        <v>27</v>
      </c>
      <c r="L15" s="35">
        <v>0</v>
      </c>
      <c r="M15" s="39">
        <v>43992</v>
      </c>
      <c r="O15" s="30">
        <v>27</v>
      </c>
      <c r="P15" s="30">
        <f>COUNTIF($K$2:$K$23,27)</f>
        <v>7</v>
      </c>
    </row>
    <row r="16" spans="1:16" s="3" customFormat="1" ht="14.25" x14ac:dyDescent="0.2">
      <c r="A16" s="3">
        <v>15</v>
      </c>
      <c r="B16" s="35">
        <v>2017</v>
      </c>
      <c r="C16" s="36" t="s">
        <v>235</v>
      </c>
      <c r="D16" s="36" t="s">
        <v>126</v>
      </c>
      <c r="E16" s="36" t="s">
        <v>22</v>
      </c>
      <c r="F16" s="36" t="s">
        <v>236</v>
      </c>
      <c r="G16" s="35">
        <v>2019</v>
      </c>
      <c r="H16" s="36" t="s">
        <v>394</v>
      </c>
      <c r="I16" s="36" t="s">
        <v>395</v>
      </c>
      <c r="J16" s="35">
        <v>8</v>
      </c>
      <c r="K16" s="35">
        <v>28</v>
      </c>
      <c r="L16" s="35">
        <v>0</v>
      </c>
      <c r="M16" s="39">
        <v>43992</v>
      </c>
      <c r="O16" s="30">
        <v>28</v>
      </c>
      <c r="P16" s="30">
        <f>COUNTIF($K$2:$K$23,28)</f>
        <v>3</v>
      </c>
    </row>
    <row r="17" spans="1:16" s="3" customFormat="1" ht="14.25" x14ac:dyDescent="0.2">
      <c r="A17" s="3">
        <v>16</v>
      </c>
      <c r="B17" s="35">
        <v>2017</v>
      </c>
      <c r="C17" s="36" t="s">
        <v>186</v>
      </c>
      <c r="D17" s="36" t="s">
        <v>187</v>
      </c>
      <c r="E17" s="36" t="s">
        <v>16</v>
      </c>
      <c r="F17" s="36" t="s">
        <v>188</v>
      </c>
      <c r="G17" s="35">
        <v>2019</v>
      </c>
      <c r="H17" s="36" t="s">
        <v>394</v>
      </c>
      <c r="I17" s="36" t="s">
        <v>395</v>
      </c>
      <c r="J17" s="35">
        <v>8</v>
      </c>
      <c r="K17" s="35">
        <v>29</v>
      </c>
      <c r="L17" s="35">
        <v>0</v>
      </c>
      <c r="M17" s="39">
        <v>43998</v>
      </c>
      <c r="O17" s="30">
        <v>29</v>
      </c>
      <c r="P17" s="30">
        <f>COUNTIF($K$2:$K$23,29)</f>
        <v>1</v>
      </c>
    </row>
    <row r="18" spans="1:16" s="3" customFormat="1" ht="14.25" x14ac:dyDescent="0.2">
      <c r="A18" s="3">
        <v>17</v>
      </c>
      <c r="B18" s="35">
        <v>2017</v>
      </c>
      <c r="C18" s="36" t="s">
        <v>203</v>
      </c>
      <c r="D18" s="36" t="s">
        <v>70</v>
      </c>
      <c r="E18" s="36" t="s">
        <v>22</v>
      </c>
      <c r="F18" s="36" t="s">
        <v>204</v>
      </c>
      <c r="G18" s="35">
        <v>2019</v>
      </c>
      <c r="H18" s="36" t="s">
        <v>394</v>
      </c>
      <c r="I18" s="36" t="s">
        <v>395</v>
      </c>
      <c r="J18" s="35">
        <v>8</v>
      </c>
      <c r="K18" s="35">
        <v>31</v>
      </c>
      <c r="L18" s="35">
        <v>1</v>
      </c>
      <c r="M18" s="39">
        <v>43998</v>
      </c>
      <c r="O18" s="30">
        <v>30</v>
      </c>
      <c r="P18" s="30">
        <f>COUNTIF($K$2:$K$23,30)</f>
        <v>1</v>
      </c>
    </row>
    <row r="19" spans="1:16" s="3" customFormat="1" ht="14.25" x14ac:dyDescent="0.2">
      <c r="A19" s="3">
        <v>18</v>
      </c>
      <c r="B19" s="35">
        <v>2017</v>
      </c>
      <c r="C19" s="36" t="s">
        <v>208</v>
      </c>
      <c r="D19" s="36" t="s">
        <v>209</v>
      </c>
      <c r="E19" s="36" t="s">
        <v>22</v>
      </c>
      <c r="F19" s="36" t="s">
        <v>210</v>
      </c>
      <c r="G19" s="35">
        <v>2019</v>
      </c>
      <c r="H19" s="36" t="s">
        <v>394</v>
      </c>
      <c r="I19" s="36" t="s">
        <v>395</v>
      </c>
      <c r="J19" s="35">
        <v>8</v>
      </c>
      <c r="K19" s="35">
        <v>31</v>
      </c>
      <c r="L19" s="35">
        <v>1</v>
      </c>
      <c r="M19" s="39">
        <v>43998</v>
      </c>
      <c r="O19" s="30" t="s">
        <v>363</v>
      </c>
      <c r="P19" s="30">
        <f>COUNTIF($K$2:$K$23,31)</f>
        <v>4</v>
      </c>
    </row>
    <row r="20" spans="1:16" s="3" customFormat="1" ht="12" x14ac:dyDescent="0.2">
      <c r="A20" s="3">
        <v>19</v>
      </c>
      <c r="B20" s="35">
        <v>2016</v>
      </c>
      <c r="C20" s="36" t="s">
        <v>242</v>
      </c>
      <c r="D20" s="36" t="s">
        <v>243</v>
      </c>
      <c r="E20" s="36" t="s">
        <v>22</v>
      </c>
      <c r="F20" s="36" t="s">
        <v>244</v>
      </c>
      <c r="G20" s="35">
        <v>2018</v>
      </c>
      <c r="H20" s="36" t="s">
        <v>394</v>
      </c>
      <c r="I20" s="36" t="s">
        <v>395</v>
      </c>
      <c r="J20" s="35">
        <v>8</v>
      </c>
      <c r="K20" s="35">
        <v>27</v>
      </c>
      <c r="L20" s="35">
        <v>0</v>
      </c>
      <c r="M20" s="39">
        <v>44019</v>
      </c>
    </row>
    <row r="21" spans="1:16" s="3" customFormat="1" ht="12" x14ac:dyDescent="0.2">
      <c r="A21" s="3">
        <v>20</v>
      </c>
      <c r="B21" s="35">
        <v>2017</v>
      </c>
      <c r="C21" s="36" t="s">
        <v>200</v>
      </c>
      <c r="D21" s="36" t="s">
        <v>201</v>
      </c>
      <c r="E21" s="36" t="s">
        <v>16</v>
      </c>
      <c r="F21" s="36" t="s">
        <v>202</v>
      </c>
      <c r="G21" s="35">
        <v>2019</v>
      </c>
      <c r="H21" s="36" t="s">
        <v>394</v>
      </c>
      <c r="I21" s="36" t="s">
        <v>395</v>
      </c>
      <c r="J21" s="35">
        <v>8</v>
      </c>
      <c r="K21" s="35">
        <v>26</v>
      </c>
      <c r="L21" s="35">
        <v>0</v>
      </c>
      <c r="M21" s="39">
        <v>44019</v>
      </c>
    </row>
    <row r="22" spans="1:16" s="3" customFormat="1" ht="12" x14ac:dyDescent="0.2">
      <c r="A22" s="3">
        <v>21</v>
      </c>
      <c r="B22" s="35">
        <v>2016</v>
      </c>
      <c r="C22" s="36" t="s">
        <v>245</v>
      </c>
      <c r="D22" s="36" t="s">
        <v>246</v>
      </c>
      <c r="E22" s="36" t="s">
        <v>22</v>
      </c>
      <c r="F22" s="36" t="s">
        <v>247</v>
      </c>
      <c r="G22" s="35">
        <v>2018</v>
      </c>
      <c r="H22" s="36" t="s">
        <v>394</v>
      </c>
      <c r="I22" s="36" t="s">
        <v>395</v>
      </c>
      <c r="J22" s="35">
        <v>8</v>
      </c>
      <c r="K22" s="35">
        <v>18</v>
      </c>
      <c r="L22" s="35">
        <v>0</v>
      </c>
      <c r="M22" s="39">
        <v>44083</v>
      </c>
    </row>
    <row r="23" spans="1:16" s="3" customFormat="1" ht="12" x14ac:dyDescent="0.2">
      <c r="A23" s="3">
        <v>22</v>
      </c>
      <c r="B23" s="35">
        <v>2016</v>
      </c>
      <c r="C23" s="36" t="s">
        <v>251</v>
      </c>
      <c r="D23" s="36" t="s">
        <v>252</v>
      </c>
      <c r="E23" s="36" t="s">
        <v>22</v>
      </c>
      <c r="F23" s="36" t="s">
        <v>253</v>
      </c>
      <c r="G23" s="35">
        <v>2018</v>
      </c>
      <c r="H23" s="36" t="s">
        <v>394</v>
      </c>
      <c r="I23" s="36" t="s">
        <v>395</v>
      </c>
      <c r="J23" s="35">
        <v>8</v>
      </c>
      <c r="K23" s="35">
        <v>21</v>
      </c>
      <c r="L23" s="35">
        <v>0</v>
      </c>
      <c r="M23" s="39">
        <v>44083</v>
      </c>
    </row>
    <row r="24" spans="1:16" s="3" customFormat="1" ht="12" x14ac:dyDescent="0.2">
      <c r="A24" s="3">
        <v>1</v>
      </c>
      <c r="B24" s="40">
        <v>2016</v>
      </c>
      <c r="C24" s="41" t="s">
        <v>248</v>
      </c>
      <c r="D24" s="41" t="s">
        <v>249</v>
      </c>
      <c r="E24" s="41" t="s">
        <v>16</v>
      </c>
      <c r="F24" s="41" t="s">
        <v>250</v>
      </c>
      <c r="G24" s="40">
        <v>2018</v>
      </c>
      <c r="H24" s="41" t="s">
        <v>394</v>
      </c>
      <c r="I24" s="41" t="s">
        <v>395</v>
      </c>
      <c r="J24" s="40">
        <v>8</v>
      </c>
      <c r="K24" s="40">
        <v>21</v>
      </c>
      <c r="L24" s="40">
        <v>0</v>
      </c>
      <c r="M24" s="42">
        <v>44244</v>
      </c>
    </row>
    <row r="25" spans="1:16" s="3" customFormat="1" ht="12" x14ac:dyDescent="0.2">
      <c r="A25" s="3">
        <v>2</v>
      </c>
      <c r="B25" s="40">
        <v>2017</v>
      </c>
      <c r="C25" s="41" t="s">
        <v>197</v>
      </c>
      <c r="D25" s="41" t="s">
        <v>198</v>
      </c>
      <c r="E25" s="41" t="s">
        <v>16</v>
      </c>
      <c r="F25" s="41" t="s">
        <v>199</v>
      </c>
      <c r="G25" s="40">
        <v>2019</v>
      </c>
      <c r="H25" s="41" t="s">
        <v>394</v>
      </c>
      <c r="I25" s="41" t="s">
        <v>395</v>
      </c>
      <c r="J25" s="40">
        <v>8</v>
      </c>
      <c r="K25" s="40">
        <v>27</v>
      </c>
      <c r="L25" s="40">
        <v>0</v>
      </c>
      <c r="M25" s="42">
        <v>44244</v>
      </c>
    </row>
    <row r="26" spans="1:16" s="3" customFormat="1" ht="12" x14ac:dyDescent="0.2">
      <c r="A26" s="3">
        <v>3</v>
      </c>
      <c r="B26" s="40">
        <v>2018</v>
      </c>
      <c r="C26" s="41" t="s">
        <v>135</v>
      </c>
      <c r="D26" s="41" t="s">
        <v>136</v>
      </c>
      <c r="E26" s="41" t="s">
        <v>22</v>
      </c>
      <c r="F26" s="41" t="s">
        <v>137</v>
      </c>
      <c r="G26" s="40">
        <v>2020</v>
      </c>
      <c r="H26" s="41" t="s">
        <v>394</v>
      </c>
      <c r="I26" s="41" t="s">
        <v>395</v>
      </c>
      <c r="J26" s="40">
        <v>8</v>
      </c>
      <c r="K26" s="40">
        <v>29</v>
      </c>
      <c r="L26" s="40">
        <v>0</v>
      </c>
      <c r="M26" s="42">
        <v>44362</v>
      </c>
    </row>
    <row r="27" spans="1:16" s="3" customFormat="1" ht="14.25" x14ac:dyDescent="0.2">
      <c r="A27" s="3">
        <v>4</v>
      </c>
      <c r="B27" s="40">
        <v>2018</v>
      </c>
      <c r="C27" s="41" t="s">
        <v>173</v>
      </c>
      <c r="D27" s="41" t="s">
        <v>174</v>
      </c>
      <c r="E27" s="41" t="s">
        <v>22</v>
      </c>
      <c r="F27" s="41" t="s">
        <v>175</v>
      </c>
      <c r="G27" s="40">
        <v>2020</v>
      </c>
      <c r="H27" s="41" t="s">
        <v>394</v>
      </c>
      <c r="I27" s="41" t="s">
        <v>395</v>
      </c>
      <c r="J27" s="40">
        <v>8</v>
      </c>
      <c r="K27" s="40">
        <v>29</v>
      </c>
      <c r="L27" s="40">
        <v>0</v>
      </c>
      <c r="M27" s="42">
        <v>44362</v>
      </c>
      <c r="O27" s="30">
        <v>18</v>
      </c>
      <c r="P27" s="30">
        <f>COUNTIF($K$24:$K$55,18)</f>
        <v>0</v>
      </c>
    </row>
    <row r="28" spans="1:16" s="3" customFormat="1" ht="14.25" x14ac:dyDescent="0.2">
      <c r="A28" s="3">
        <v>5</v>
      </c>
      <c r="B28" s="40">
        <v>2018</v>
      </c>
      <c r="C28" s="41" t="s">
        <v>182</v>
      </c>
      <c r="D28" s="41" t="s">
        <v>163</v>
      </c>
      <c r="E28" s="41" t="s">
        <v>22</v>
      </c>
      <c r="F28" s="41" t="s">
        <v>183</v>
      </c>
      <c r="G28" s="40">
        <v>2020</v>
      </c>
      <c r="H28" s="41" t="s">
        <v>394</v>
      </c>
      <c r="I28" s="41" t="s">
        <v>395</v>
      </c>
      <c r="J28" s="40">
        <v>8</v>
      </c>
      <c r="K28" s="40">
        <v>29</v>
      </c>
      <c r="L28" s="40">
        <v>0</v>
      </c>
      <c r="M28" s="42">
        <v>44362</v>
      </c>
      <c r="O28" s="30">
        <v>19</v>
      </c>
      <c r="P28" s="30">
        <f>COUNTIF($K$24:$K$55,19)</f>
        <v>0</v>
      </c>
    </row>
    <row r="29" spans="1:16" s="3" customFormat="1" ht="14.25" x14ac:dyDescent="0.2">
      <c r="A29" s="3">
        <v>6</v>
      </c>
      <c r="B29" s="40">
        <v>2018</v>
      </c>
      <c r="C29" s="41" t="s">
        <v>184</v>
      </c>
      <c r="D29" s="41" t="s">
        <v>49</v>
      </c>
      <c r="E29" s="41" t="s">
        <v>22</v>
      </c>
      <c r="F29" s="41" t="s">
        <v>185</v>
      </c>
      <c r="G29" s="40">
        <v>2020</v>
      </c>
      <c r="H29" s="41" t="s">
        <v>394</v>
      </c>
      <c r="I29" s="41" t="s">
        <v>395</v>
      </c>
      <c r="J29" s="40">
        <v>8</v>
      </c>
      <c r="K29" s="40">
        <v>29</v>
      </c>
      <c r="L29" s="40">
        <v>0</v>
      </c>
      <c r="M29" s="42">
        <v>44362</v>
      </c>
      <c r="O29" s="30">
        <v>20</v>
      </c>
      <c r="P29" s="30">
        <f>COUNTIF($K$24:$K$55,20)</f>
        <v>0</v>
      </c>
    </row>
    <row r="30" spans="1:16" s="3" customFormat="1" ht="14.25" x14ac:dyDescent="0.2">
      <c r="A30" s="3">
        <v>7</v>
      </c>
      <c r="B30" s="40">
        <v>2018</v>
      </c>
      <c r="C30" s="41" t="s">
        <v>92</v>
      </c>
      <c r="D30" s="41" t="s">
        <v>93</v>
      </c>
      <c r="E30" s="41" t="s">
        <v>16</v>
      </c>
      <c r="F30" s="41" t="s">
        <v>94</v>
      </c>
      <c r="G30" s="40">
        <v>2020</v>
      </c>
      <c r="H30" s="41" t="s">
        <v>394</v>
      </c>
      <c r="I30" s="41" t="s">
        <v>395</v>
      </c>
      <c r="J30" s="40">
        <v>8</v>
      </c>
      <c r="K30" s="40">
        <v>29</v>
      </c>
      <c r="L30" s="40">
        <v>0</v>
      </c>
      <c r="M30" s="42">
        <v>44384</v>
      </c>
      <c r="O30" s="30">
        <v>21</v>
      </c>
      <c r="P30" s="30">
        <f>COUNTIF($K$24:$K$55,212)</f>
        <v>0</v>
      </c>
    </row>
    <row r="31" spans="1:16" s="3" customFormat="1" ht="14.25" x14ac:dyDescent="0.2">
      <c r="A31" s="3">
        <v>8</v>
      </c>
      <c r="B31" s="40">
        <v>2018</v>
      </c>
      <c r="C31" s="41" t="s">
        <v>95</v>
      </c>
      <c r="D31" s="41" t="s">
        <v>82</v>
      </c>
      <c r="E31" s="41" t="s">
        <v>16</v>
      </c>
      <c r="F31" s="41" t="s">
        <v>96</v>
      </c>
      <c r="G31" s="40">
        <v>2020</v>
      </c>
      <c r="H31" s="41" t="s">
        <v>394</v>
      </c>
      <c r="I31" s="41" t="s">
        <v>395</v>
      </c>
      <c r="J31" s="40">
        <v>8</v>
      </c>
      <c r="K31" s="40">
        <v>26</v>
      </c>
      <c r="L31" s="40">
        <v>0</v>
      </c>
      <c r="M31" s="42">
        <v>44384</v>
      </c>
      <c r="O31" s="30">
        <v>22</v>
      </c>
      <c r="P31" s="30">
        <f>COUNTIF($K$24:$K$55,22)</f>
        <v>0</v>
      </c>
    </row>
    <row r="32" spans="1:16" s="3" customFormat="1" ht="14.25" x14ac:dyDescent="0.2">
      <c r="A32" s="3">
        <v>9</v>
      </c>
      <c r="B32" s="40">
        <v>2018</v>
      </c>
      <c r="C32" s="41" t="s">
        <v>103</v>
      </c>
      <c r="D32" s="41" t="s">
        <v>37</v>
      </c>
      <c r="E32" s="41" t="s">
        <v>22</v>
      </c>
      <c r="F32" s="41" t="s">
        <v>104</v>
      </c>
      <c r="G32" s="40">
        <v>2020</v>
      </c>
      <c r="H32" s="41" t="s">
        <v>394</v>
      </c>
      <c r="I32" s="41" t="s">
        <v>395</v>
      </c>
      <c r="J32" s="40">
        <v>8</v>
      </c>
      <c r="K32" s="40">
        <v>25</v>
      </c>
      <c r="L32" s="40">
        <v>0</v>
      </c>
      <c r="M32" s="42">
        <v>44384</v>
      </c>
      <c r="O32" s="30">
        <v>23</v>
      </c>
      <c r="P32" s="30">
        <f>COUNTIF($K$24:$K$55,23)</f>
        <v>1</v>
      </c>
    </row>
    <row r="33" spans="1:16" s="3" customFormat="1" ht="14.25" x14ac:dyDescent="0.2">
      <c r="A33" s="3">
        <v>10</v>
      </c>
      <c r="B33" s="40">
        <v>2018</v>
      </c>
      <c r="C33" s="41" t="s">
        <v>105</v>
      </c>
      <c r="D33" s="41" t="s">
        <v>106</v>
      </c>
      <c r="E33" s="41" t="s">
        <v>16</v>
      </c>
      <c r="F33" s="41" t="s">
        <v>107</v>
      </c>
      <c r="G33" s="40">
        <v>2020</v>
      </c>
      <c r="H33" s="41" t="s">
        <v>394</v>
      </c>
      <c r="I33" s="41" t="s">
        <v>395</v>
      </c>
      <c r="J33" s="40">
        <v>8</v>
      </c>
      <c r="K33" s="40">
        <v>26</v>
      </c>
      <c r="L33" s="40">
        <v>0</v>
      </c>
      <c r="M33" s="42">
        <v>44384</v>
      </c>
      <c r="O33" s="30">
        <v>24</v>
      </c>
      <c r="P33" s="30">
        <f>COUNTIF($K$24:$K$55,24)</f>
        <v>0</v>
      </c>
    </row>
    <row r="34" spans="1:16" s="3" customFormat="1" ht="14.25" x14ac:dyDescent="0.2">
      <c r="A34" s="3">
        <v>11</v>
      </c>
      <c r="B34" s="40">
        <v>2018</v>
      </c>
      <c r="C34" s="41" t="s">
        <v>108</v>
      </c>
      <c r="D34" s="41" t="s">
        <v>109</v>
      </c>
      <c r="E34" s="41" t="s">
        <v>22</v>
      </c>
      <c r="F34" s="41" t="s">
        <v>110</v>
      </c>
      <c r="G34" s="40">
        <v>2020</v>
      </c>
      <c r="H34" s="41" t="s">
        <v>394</v>
      </c>
      <c r="I34" s="41" t="s">
        <v>395</v>
      </c>
      <c r="J34" s="40">
        <v>8</v>
      </c>
      <c r="K34" s="40">
        <v>30</v>
      </c>
      <c r="L34" s="40">
        <v>0</v>
      </c>
      <c r="M34" s="42">
        <v>44384</v>
      </c>
      <c r="O34" s="30">
        <v>25</v>
      </c>
      <c r="P34" s="30">
        <f>COUNTIF($K$24:$K$55,25)</f>
        <v>3</v>
      </c>
    </row>
    <row r="35" spans="1:16" s="3" customFormat="1" ht="14.25" x14ac:dyDescent="0.2">
      <c r="A35" s="3">
        <v>12</v>
      </c>
      <c r="B35" s="40">
        <v>2018</v>
      </c>
      <c r="C35" s="41" t="s">
        <v>114</v>
      </c>
      <c r="D35" s="41" t="s">
        <v>115</v>
      </c>
      <c r="E35" s="41" t="s">
        <v>22</v>
      </c>
      <c r="F35" s="41" t="s">
        <v>116</v>
      </c>
      <c r="G35" s="40">
        <v>2020</v>
      </c>
      <c r="H35" s="41" t="s">
        <v>394</v>
      </c>
      <c r="I35" s="41" t="s">
        <v>395</v>
      </c>
      <c r="J35" s="40">
        <v>8</v>
      </c>
      <c r="K35" s="40">
        <v>29</v>
      </c>
      <c r="L35" s="40">
        <v>0</v>
      </c>
      <c r="M35" s="42">
        <v>44384</v>
      </c>
      <c r="O35" s="30">
        <v>26</v>
      </c>
      <c r="P35" s="30">
        <f>COUNTIF($K$24:$K$55,26)</f>
        <v>10</v>
      </c>
    </row>
    <row r="36" spans="1:16" s="3" customFormat="1" ht="14.25" x14ac:dyDescent="0.2">
      <c r="A36" s="3">
        <v>13</v>
      </c>
      <c r="B36" s="40">
        <v>2018</v>
      </c>
      <c r="C36" s="41" t="s">
        <v>117</v>
      </c>
      <c r="D36" s="41" t="s">
        <v>118</v>
      </c>
      <c r="E36" s="41" t="s">
        <v>22</v>
      </c>
      <c r="F36" s="41" t="s">
        <v>119</v>
      </c>
      <c r="G36" s="40">
        <v>2020</v>
      </c>
      <c r="H36" s="41" t="s">
        <v>394</v>
      </c>
      <c r="I36" s="41" t="s">
        <v>395</v>
      </c>
      <c r="J36" s="40">
        <v>8</v>
      </c>
      <c r="K36" s="40">
        <v>29</v>
      </c>
      <c r="L36" s="40">
        <v>0</v>
      </c>
      <c r="M36" s="42">
        <v>44384</v>
      </c>
      <c r="O36" s="30">
        <v>27</v>
      </c>
      <c r="P36" s="30">
        <f>COUNTIF($K$24:$K$55,27)</f>
        <v>4</v>
      </c>
    </row>
    <row r="37" spans="1:16" s="3" customFormat="1" ht="14.25" x14ac:dyDescent="0.2">
      <c r="A37" s="3">
        <v>14</v>
      </c>
      <c r="B37" s="40">
        <v>2018</v>
      </c>
      <c r="C37" s="41" t="s">
        <v>123</v>
      </c>
      <c r="D37" s="41" t="s">
        <v>40</v>
      </c>
      <c r="E37" s="41" t="s">
        <v>22</v>
      </c>
      <c r="F37" s="41" t="s">
        <v>124</v>
      </c>
      <c r="G37" s="40">
        <v>2020</v>
      </c>
      <c r="H37" s="41" t="s">
        <v>394</v>
      </c>
      <c r="I37" s="41" t="s">
        <v>395</v>
      </c>
      <c r="J37" s="40">
        <v>8</v>
      </c>
      <c r="K37" s="40">
        <v>27</v>
      </c>
      <c r="L37" s="40">
        <v>0</v>
      </c>
      <c r="M37" s="42">
        <v>44384</v>
      </c>
      <c r="O37" s="30">
        <v>28</v>
      </c>
      <c r="P37" s="30">
        <f>COUNTIF($K$24:$K$55,28)</f>
        <v>4</v>
      </c>
    </row>
    <row r="38" spans="1:16" s="3" customFormat="1" ht="14.25" x14ac:dyDescent="0.2">
      <c r="A38" s="3">
        <v>15</v>
      </c>
      <c r="B38" s="40">
        <v>2018</v>
      </c>
      <c r="C38" s="41" t="s">
        <v>125</v>
      </c>
      <c r="D38" s="41" t="s">
        <v>126</v>
      </c>
      <c r="E38" s="41" t="s">
        <v>22</v>
      </c>
      <c r="F38" s="41" t="s">
        <v>127</v>
      </c>
      <c r="G38" s="40">
        <v>2020</v>
      </c>
      <c r="H38" s="41" t="s">
        <v>394</v>
      </c>
      <c r="I38" s="41" t="s">
        <v>395</v>
      </c>
      <c r="J38" s="40">
        <v>8</v>
      </c>
      <c r="K38" s="40">
        <v>25</v>
      </c>
      <c r="L38" s="40">
        <v>0</v>
      </c>
      <c r="M38" s="42">
        <v>44384</v>
      </c>
      <c r="O38" s="30">
        <v>29</v>
      </c>
      <c r="P38" s="30">
        <f>COUNTIF($K$24:$K$55,29)</f>
        <v>8</v>
      </c>
    </row>
    <row r="39" spans="1:16" s="3" customFormat="1" ht="14.25" x14ac:dyDescent="0.2">
      <c r="A39" s="3">
        <v>16</v>
      </c>
      <c r="B39" s="40">
        <v>2018</v>
      </c>
      <c r="C39" s="41" t="s">
        <v>128</v>
      </c>
      <c r="D39" s="41" t="s">
        <v>109</v>
      </c>
      <c r="E39" s="41" t="s">
        <v>22</v>
      </c>
      <c r="F39" s="41" t="s">
        <v>129</v>
      </c>
      <c r="G39" s="40">
        <v>2020</v>
      </c>
      <c r="H39" s="41" t="s">
        <v>394</v>
      </c>
      <c r="I39" s="41" t="s">
        <v>395</v>
      </c>
      <c r="J39" s="40">
        <v>8</v>
      </c>
      <c r="K39" s="40">
        <v>26</v>
      </c>
      <c r="L39" s="40">
        <v>0</v>
      </c>
      <c r="M39" s="42">
        <v>44384</v>
      </c>
      <c r="O39" s="30">
        <v>30</v>
      </c>
      <c r="P39" s="30">
        <f>COUNTIF($K$24:$K$55,30)</f>
        <v>1</v>
      </c>
    </row>
    <row r="40" spans="1:16" s="3" customFormat="1" ht="14.25" x14ac:dyDescent="0.2">
      <c r="A40" s="3">
        <v>17</v>
      </c>
      <c r="B40" s="40">
        <v>2018</v>
      </c>
      <c r="C40" s="41" t="s">
        <v>132</v>
      </c>
      <c r="D40" s="41" t="s">
        <v>133</v>
      </c>
      <c r="E40" s="41" t="s">
        <v>16</v>
      </c>
      <c r="F40" s="41" t="s">
        <v>134</v>
      </c>
      <c r="G40" s="40">
        <v>2020</v>
      </c>
      <c r="H40" s="41" t="s">
        <v>394</v>
      </c>
      <c r="I40" s="41" t="s">
        <v>395</v>
      </c>
      <c r="J40" s="40">
        <v>8</v>
      </c>
      <c r="K40" s="40">
        <v>26</v>
      </c>
      <c r="L40" s="40">
        <v>0</v>
      </c>
      <c r="M40" s="42">
        <v>44384</v>
      </c>
      <c r="O40" s="30" t="s">
        <v>363</v>
      </c>
      <c r="P40" s="30">
        <f>COUNTIF($K$24:$K$55,31)</f>
        <v>0</v>
      </c>
    </row>
    <row r="41" spans="1:16" s="3" customFormat="1" ht="12" x14ac:dyDescent="0.2">
      <c r="A41" s="3">
        <v>18</v>
      </c>
      <c r="B41" s="40">
        <v>2018</v>
      </c>
      <c r="C41" s="41" t="s">
        <v>144</v>
      </c>
      <c r="D41" s="41" t="s">
        <v>145</v>
      </c>
      <c r="E41" s="41" t="s">
        <v>16</v>
      </c>
      <c r="F41" s="41" t="s">
        <v>146</v>
      </c>
      <c r="G41" s="40">
        <v>2020</v>
      </c>
      <c r="H41" s="41" t="s">
        <v>394</v>
      </c>
      <c r="I41" s="41" t="s">
        <v>395</v>
      </c>
      <c r="J41" s="40">
        <v>8</v>
      </c>
      <c r="K41" s="40">
        <v>29</v>
      </c>
      <c r="L41" s="40">
        <v>0</v>
      </c>
      <c r="M41" s="42">
        <v>44384</v>
      </c>
    </row>
    <row r="42" spans="1:16" s="3" customFormat="1" ht="12" x14ac:dyDescent="0.2">
      <c r="A42" s="3">
        <v>19</v>
      </c>
      <c r="B42" s="40">
        <v>2018</v>
      </c>
      <c r="C42" s="41" t="s">
        <v>150</v>
      </c>
      <c r="D42" s="41" t="s">
        <v>151</v>
      </c>
      <c r="E42" s="41" t="s">
        <v>16</v>
      </c>
      <c r="F42" s="41" t="s">
        <v>152</v>
      </c>
      <c r="G42" s="40">
        <v>2020</v>
      </c>
      <c r="H42" s="41" t="s">
        <v>394</v>
      </c>
      <c r="I42" s="41" t="s">
        <v>395</v>
      </c>
      <c r="J42" s="40">
        <v>8</v>
      </c>
      <c r="K42" s="40">
        <v>26</v>
      </c>
      <c r="L42" s="40">
        <v>0</v>
      </c>
      <c r="M42" s="42">
        <v>44384</v>
      </c>
    </row>
    <row r="43" spans="1:16" s="3" customFormat="1" ht="12" x14ac:dyDescent="0.2">
      <c r="A43" s="3">
        <v>20</v>
      </c>
      <c r="B43" s="40">
        <v>2018</v>
      </c>
      <c r="C43" s="41" t="s">
        <v>153</v>
      </c>
      <c r="D43" s="41" t="s">
        <v>154</v>
      </c>
      <c r="E43" s="41" t="s">
        <v>22</v>
      </c>
      <c r="F43" s="41" t="s">
        <v>155</v>
      </c>
      <c r="G43" s="40">
        <v>2020</v>
      </c>
      <c r="H43" s="41" t="s">
        <v>394</v>
      </c>
      <c r="I43" s="41" t="s">
        <v>395</v>
      </c>
      <c r="J43" s="40">
        <v>8</v>
      </c>
      <c r="K43" s="40">
        <v>28</v>
      </c>
      <c r="L43" s="40">
        <v>0</v>
      </c>
      <c r="M43" s="42">
        <v>44384</v>
      </c>
    </row>
    <row r="44" spans="1:16" s="3" customFormat="1" ht="12" x14ac:dyDescent="0.2">
      <c r="A44" s="3">
        <v>21</v>
      </c>
      <c r="B44" s="40">
        <v>2018</v>
      </c>
      <c r="C44" s="41" t="s">
        <v>158</v>
      </c>
      <c r="D44" s="41" t="s">
        <v>25</v>
      </c>
      <c r="E44" s="41" t="s">
        <v>22</v>
      </c>
      <c r="F44" s="41" t="s">
        <v>159</v>
      </c>
      <c r="G44" s="40">
        <v>2020</v>
      </c>
      <c r="H44" s="41" t="s">
        <v>394</v>
      </c>
      <c r="I44" s="41" t="s">
        <v>395</v>
      </c>
      <c r="J44" s="40">
        <v>8</v>
      </c>
      <c r="K44" s="40">
        <v>28</v>
      </c>
      <c r="L44" s="40">
        <v>0</v>
      </c>
      <c r="M44" s="42">
        <v>44384</v>
      </c>
    </row>
    <row r="45" spans="1:16" s="3" customFormat="1" ht="12" x14ac:dyDescent="0.2">
      <c r="A45" s="3">
        <v>22</v>
      </c>
      <c r="B45" s="40">
        <v>2018</v>
      </c>
      <c r="C45" s="41" t="s">
        <v>160</v>
      </c>
      <c r="D45" s="41" t="s">
        <v>79</v>
      </c>
      <c r="E45" s="41" t="s">
        <v>22</v>
      </c>
      <c r="F45" s="41" t="s">
        <v>161</v>
      </c>
      <c r="G45" s="40">
        <v>2020</v>
      </c>
      <c r="H45" s="41" t="s">
        <v>394</v>
      </c>
      <c r="I45" s="41" t="s">
        <v>395</v>
      </c>
      <c r="J45" s="40">
        <v>8</v>
      </c>
      <c r="K45" s="40">
        <v>28</v>
      </c>
      <c r="L45" s="40">
        <v>0</v>
      </c>
      <c r="M45" s="42">
        <v>44384</v>
      </c>
    </row>
    <row r="46" spans="1:16" s="3" customFormat="1" ht="12" x14ac:dyDescent="0.2">
      <c r="A46" s="3">
        <v>23</v>
      </c>
      <c r="B46" s="40">
        <v>2018</v>
      </c>
      <c r="C46" s="41" t="s">
        <v>162</v>
      </c>
      <c r="D46" s="41" t="s">
        <v>163</v>
      </c>
      <c r="E46" s="41" t="s">
        <v>22</v>
      </c>
      <c r="F46" s="41" t="s">
        <v>164</v>
      </c>
      <c r="G46" s="40">
        <v>2020</v>
      </c>
      <c r="H46" s="41" t="s">
        <v>394</v>
      </c>
      <c r="I46" s="41" t="s">
        <v>395</v>
      </c>
      <c r="J46" s="40">
        <v>8</v>
      </c>
      <c r="K46" s="40">
        <v>26</v>
      </c>
      <c r="L46" s="40">
        <v>0</v>
      </c>
      <c r="M46" s="42">
        <v>44384</v>
      </c>
    </row>
    <row r="47" spans="1:16" s="3" customFormat="1" ht="12" x14ac:dyDescent="0.2">
      <c r="A47" s="3">
        <v>24</v>
      </c>
      <c r="B47" s="40">
        <v>2018</v>
      </c>
      <c r="C47" s="41" t="s">
        <v>165</v>
      </c>
      <c r="D47" s="41" t="s">
        <v>34</v>
      </c>
      <c r="E47" s="41" t="s">
        <v>22</v>
      </c>
      <c r="F47" s="41" t="s">
        <v>166</v>
      </c>
      <c r="G47" s="40">
        <v>2020</v>
      </c>
      <c r="H47" s="41" t="s">
        <v>394</v>
      </c>
      <c r="I47" s="41" t="s">
        <v>395</v>
      </c>
      <c r="J47" s="40">
        <v>8</v>
      </c>
      <c r="K47" s="40">
        <v>27</v>
      </c>
      <c r="L47" s="40">
        <v>0</v>
      </c>
      <c r="M47" s="42">
        <v>44384</v>
      </c>
    </row>
    <row r="48" spans="1:16" s="3" customFormat="1" ht="12" x14ac:dyDescent="0.2">
      <c r="A48" s="3">
        <v>25</v>
      </c>
      <c r="B48" s="40">
        <v>2018</v>
      </c>
      <c r="C48" s="41" t="s">
        <v>167</v>
      </c>
      <c r="D48" s="41" t="s">
        <v>168</v>
      </c>
      <c r="E48" s="41" t="s">
        <v>22</v>
      </c>
      <c r="F48" s="41" t="s">
        <v>169</v>
      </c>
      <c r="G48" s="40">
        <v>2020</v>
      </c>
      <c r="H48" s="41" t="s">
        <v>394</v>
      </c>
      <c r="I48" s="41" t="s">
        <v>395</v>
      </c>
      <c r="J48" s="40">
        <v>8</v>
      </c>
      <c r="K48" s="40">
        <v>26</v>
      </c>
      <c r="L48" s="40">
        <v>0</v>
      </c>
      <c r="M48" s="42">
        <v>44384</v>
      </c>
    </row>
    <row r="49" spans="1:16" s="3" customFormat="1" ht="12" x14ac:dyDescent="0.2">
      <c r="A49" s="3">
        <v>26</v>
      </c>
      <c r="B49" s="40">
        <v>2018</v>
      </c>
      <c r="C49" s="41" t="s">
        <v>170</v>
      </c>
      <c r="D49" s="41" t="s">
        <v>171</v>
      </c>
      <c r="E49" s="41" t="s">
        <v>16</v>
      </c>
      <c r="F49" s="41" t="s">
        <v>172</v>
      </c>
      <c r="G49" s="40">
        <v>2020</v>
      </c>
      <c r="H49" s="41" t="s">
        <v>394</v>
      </c>
      <c r="I49" s="41" t="s">
        <v>395</v>
      </c>
      <c r="J49" s="40">
        <v>8</v>
      </c>
      <c r="K49" s="40">
        <v>27</v>
      </c>
      <c r="L49" s="40">
        <v>0</v>
      </c>
      <c r="M49" s="42">
        <v>44384</v>
      </c>
    </row>
    <row r="50" spans="1:16" s="3" customFormat="1" ht="12" x14ac:dyDescent="0.2">
      <c r="A50" s="3">
        <v>27</v>
      </c>
      <c r="B50" s="40">
        <v>2018</v>
      </c>
      <c r="C50" s="41" t="s">
        <v>176</v>
      </c>
      <c r="D50" s="41" t="s">
        <v>177</v>
      </c>
      <c r="E50" s="41" t="s">
        <v>16</v>
      </c>
      <c r="F50" s="41" t="s">
        <v>178</v>
      </c>
      <c r="G50" s="40">
        <v>2020</v>
      </c>
      <c r="H50" s="41" t="s">
        <v>394</v>
      </c>
      <c r="I50" s="41" t="s">
        <v>395</v>
      </c>
      <c r="J50" s="40">
        <v>8</v>
      </c>
      <c r="K50" s="40">
        <v>25</v>
      </c>
      <c r="L50" s="40">
        <v>0</v>
      </c>
      <c r="M50" s="42">
        <v>44384</v>
      </c>
    </row>
    <row r="51" spans="1:16" s="3" customFormat="1" ht="12" x14ac:dyDescent="0.2">
      <c r="A51" s="3">
        <v>28</v>
      </c>
      <c r="B51" s="40">
        <v>2018</v>
      </c>
      <c r="C51" s="41" t="s">
        <v>179</v>
      </c>
      <c r="D51" s="41" t="s">
        <v>180</v>
      </c>
      <c r="E51" s="41" t="s">
        <v>22</v>
      </c>
      <c r="F51" s="41" t="s">
        <v>181</v>
      </c>
      <c r="G51" s="40">
        <v>2020</v>
      </c>
      <c r="H51" s="41" t="s">
        <v>394</v>
      </c>
      <c r="I51" s="41" t="s">
        <v>395</v>
      </c>
      <c r="J51" s="40">
        <v>8</v>
      </c>
      <c r="K51" s="40">
        <v>28</v>
      </c>
      <c r="L51" s="40">
        <v>0</v>
      </c>
      <c r="M51" s="42">
        <v>44384</v>
      </c>
    </row>
    <row r="52" spans="1:16" s="3" customFormat="1" ht="12" x14ac:dyDescent="0.2">
      <c r="A52" s="3">
        <v>29</v>
      </c>
      <c r="B52" s="40">
        <v>2018</v>
      </c>
      <c r="C52" s="41" t="s">
        <v>100</v>
      </c>
      <c r="D52" s="41" t="s">
        <v>101</v>
      </c>
      <c r="E52" s="41" t="s">
        <v>22</v>
      </c>
      <c r="F52" s="41" t="s">
        <v>102</v>
      </c>
      <c r="G52" s="40">
        <v>2020</v>
      </c>
      <c r="H52" s="41" t="s">
        <v>394</v>
      </c>
      <c r="I52" s="41" t="s">
        <v>395</v>
      </c>
      <c r="J52" s="40">
        <v>8</v>
      </c>
      <c r="K52" s="40">
        <v>26</v>
      </c>
      <c r="L52" s="40">
        <v>0</v>
      </c>
      <c r="M52" s="42">
        <v>44448</v>
      </c>
    </row>
    <row r="53" spans="1:16" s="3" customFormat="1" ht="12" x14ac:dyDescent="0.2">
      <c r="A53" s="3">
        <v>30</v>
      </c>
      <c r="B53" s="40">
        <v>2018</v>
      </c>
      <c r="C53" s="41" t="s">
        <v>156</v>
      </c>
      <c r="D53" s="41" t="s">
        <v>34</v>
      </c>
      <c r="E53" s="41" t="s">
        <v>22</v>
      </c>
      <c r="F53" s="41" t="s">
        <v>157</v>
      </c>
      <c r="G53" s="40">
        <v>2020</v>
      </c>
      <c r="H53" s="41" t="s">
        <v>394</v>
      </c>
      <c r="I53" s="41" t="s">
        <v>395</v>
      </c>
      <c r="J53" s="40">
        <v>8</v>
      </c>
      <c r="K53" s="40">
        <v>26</v>
      </c>
      <c r="L53" s="40">
        <v>0</v>
      </c>
      <c r="M53" s="42">
        <v>44448</v>
      </c>
    </row>
    <row r="54" spans="1:16" s="3" customFormat="1" ht="12" x14ac:dyDescent="0.2">
      <c r="A54" s="3">
        <v>31</v>
      </c>
      <c r="B54" s="40">
        <v>2018</v>
      </c>
      <c r="C54" s="41" t="s">
        <v>97</v>
      </c>
      <c r="D54" s="41" t="s">
        <v>98</v>
      </c>
      <c r="E54" s="41" t="s">
        <v>16</v>
      </c>
      <c r="F54" s="41" t="s">
        <v>99</v>
      </c>
      <c r="G54" s="40">
        <v>2020</v>
      </c>
      <c r="H54" s="41" t="s">
        <v>394</v>
      </c>
      <c r="I54" s="41" t="s">
        <v>395</v>
      </c>
      <c r="J54" s="40">
        <v>8</v>
      </c>
      <c r="K54" s="40">
        <v>23</v>
      </c>
      <c r="L54" s="40">
        <v>0</v>
      </c>
      <c r="M54" s="42">
        <v>44467</v>
      </c>
    </row>
    <row r="55" spans="1:16" s="3" customFormat="1" ht="12" x14ac:dyDescent="0.2">
      <c r="A55" s="3">
        <v>32</v>
      </c>
      <c r="B55" s="40">
        <v>2018</v>
      </c>
      <c r="C55" s="41" t="s">
        <v>138</v>
      </c>
      <c r="D55" s="41" t="s">
        <v>139</v>
      </c>
      <c r="E55" s="41" t="s">
        <v>22</v>
      </c>
      <c r="F55" s="41" t="s">
        <v>140</v>
      </c>
      <c r="G55" s="40">
        <v>2020</v>
      </c>
      <c r="H55" s="41" t="s">
        <v>394</v>
      </c>
      <c r="I55" s="41" t="s">
        <v>395</v>
      </c>
      <c r="J55" s="40">
        <v>8</v>
      </c>
      <c r="K55" s="40">
        <v>26</v>
      </c>
      <c r="L55" s="40">
        <v>0</v>
      </c>
      <c r="M55" s="42">
        <v>44467</v>
      </c>
    </row>
    <row r="56" spans="1:16" s="3" customFormat="1" ht="12" x14ac:dyDescent="0.2">
      <c r="A56" s="3">
        <v>1</v>
      </c>
      <c r="B56" s="43">
        <v>2013</v>
      </c>
      <c r="C56" s="44" t="s">
        <v>263</v>
      </c>
      <c r="D56" s="44" t="s">
        <v>82</v>
      </c>
      <c r="E56" s="44" t="s">
        <v>16</v>
      </c>
      <c r="F56" s="44" t="s">
        <v>264</v>
      </c>
      <c r="G56" s="43">
        <v>2015</v>
      </c>
      <c r="H56" s="44" t="s">
        <v>394</v>
      </c>
      <c r="I56" s="44" t="s">
        <v>395</v>
      </c>
      <c r="J56" s="43">
        <v>8</v>
      </c>
      <c r="K56" s="43">
        <v>26</v>
      </c>
      <c r="L56" s="43">
        <v>0</v>
      </c>
      <c r="M56" s="45">
        <v>44601</v>
      </c>
    </row>
    <row r="57" spans="1:16" s="3" customFormat="1" ht="12" x14ac:dyDescent="0.2">
      <c r="A57" s="3">
        <v>2</v>
      </c>
      <c r="B57" s="43">
        <v>2018</v>
      </c>
      <c r="C57" s="44" t="s">
        <v>111</v>
      </c>
      <c r="D57" s="44" t="s">
        <v>112</v>
      </c>
      <c r="E57" s="44" t="s">
        <v>16</v>
      </c>
      <c r="F57" s="44" t="s">
        <v>113</v>
      </c>
      <c r="G57" s="43">
        <v>2020</v>
      </c>
      <c r="H57" s="44" t="s">
        <v>394</v>
      </c>
      <c r="I57" s="44" t="s">
        <v>395</v>
      </c>
      <c r="J57" s="43">
        <v>8</v>
      </c>
      <c r="K57" s="43">
        <v>27</v>
      </c>
      <c r="L57" s="43">
        <v>0</v>
      </c>
      <c r="M57" s="45">
        <v>44601</v>
      </c>
    </row>
    <row r="58" spans="1:16" s="3" customFormat="1" ht="12" x14ac:dyDescent="0.2">
      <c r="A58" s="3">
        <v>3</v>
      </c>
      <c r="B58" s="43">
        <v>2018</v>
      </c>
      <c r="C58" s="44" t="s">
        <v>130</v>
      </c>
      <c r="D58" s="44" t="s">
        <v>82</v>
      </c>
      <c r="E58" s="44" t="s">
        <v>16</v>
      </c>
      <c r="F58" s="44" t="s">
        <v>131</v>
      </c>
      <c r="G58" s="43">
        <v>2020</v>
      </c>
      <c r="H58" s="44" t="s">
        <v>394</v>
      </c>
      <c r="I58" s="44" t="s">
        <v>395</v>
      </c>
      <c r="J58" s="43">
        <v>8</v>
      </c>
      <c r="K58" s="43">
        <v>27</v>
      </c>
      <c r="L58" s="43">
        <v>0</v>
      </c>
      <c r="M58" s="45">
        <v>44601</v>
      </c>
    </row>
    <row r="59" spans="1:16" s="3" customFormat="1" ht="14.25" x14ac:dyDescent="0.2">
      <c r="A59" s="3">
        <v>4</v>
      </c>
      <c r="B59" s="43">
        <v>2019</v>
      </c>
      <c r="C59" s="44" t="s">
        <v>24</v>
      </c>
      <c r="D59" s="44" t="s">
        <v>25</v>
      </c>
      <c r="E59" s="44" t="s">
        <v>22</v>
      </c>
      <c r="F59" s="44" t="s">
        <v>26</v>
      </c>
      <c r="G59" s="43">
        <v>2021</v>
      </c>
      <c r="H59" s="44" t="s">
        <v>394</v>
      </c>
      <c r="I59" s="44" t="s">
        <v>395</v>
      </c>
      <c r="J59" s="43">
        <v>8</v>
      </c>
      <c r="K59" s="43">
        <v>29</v>
      </c>
      <c r="L59" s="43">
        <v>0</v>
      </c>
      <c r="M59" s="45">
        <v>44727</v>
      </c>
      <c r="O59" s="30">
        <v>18</v>
      </c>
      <c r="P59" s="30">
        <f>COUNTIF($K$56:$K$81,18)</f>
        <v>0</v>
      </c>
    </row>
    <row r="60" spans="1:16" s="3" customFormat="1" ht="14.25" x14ac:dyDescent="0.2">
      <c r="A60" s="3">
        <v>5</v>
      </c>
      <c r="B60" s="43">
        <v>2019</v>
      </c>
      <c r="C60" s="44" t="s">
        <v>27</v>
      </c>
      <c r="D60" s="44" t="s">
        <v>28</v>
      </c>
      <c r="E60" s="44" t="s">
        <v>22</v>
      </c>
      <c r="F60" s="44" t="s">
        <v>29</v>
      </c>
      <c r="G60" s="43">
        <v>2021</v>
      </c>
      <c r="H60" s="44" t="s">
        <v>394</v>
      </c>
      <c r="I60" s="44" t="s">
        <v>395</v>
      </c>
      <c r="J60" s="43">
        <v>8</v>
      </c>
      <c r="K60" s="43">
        <v>31</v>
      </c>
      <c r="L60" s="43">
        <v>1</v>
      </c>
      <c r="M60" s="45">
        <v>44727</v>
      </c>
      <c r="O60" s="30">
        <v>19</v>
      </c>
      <c r="P60" s="30">
        <f>COUNTIF($K$56:$K$81,19)</f>
        <v>0</v>
      </c>
    </row>
    <row r="61" spans="1:16" s="3" customFormat="1" ht="14.25" x14ac:dyDescent="0.2">
      <c r="A61" s="3">
        <v>6</v>
      </c>
      <c r="B61" s="43">
        <v>2019</v>
      </c>
      <c r="C61" s="44" t="s">
        <v>36</v>
      </c>
      <c r="D61" s="44" t="s">
        <v>37</v>
      </c>
      <c r="E61" s="44" t="s">
        <v>22</v>
      </c>
      <c r="F61" s="44" t="s">
        <v>38</v>
      </c>
      <c r="G61" s="43">
        <v>2021</v>
      </c>
      <c r="H61" s="44" t="s">
        <v>394</v>
      </c>
      <c r="I61" s="44" t="s">
        <v>395</v>
      </c>
      <c r="J61" s="43">
        <v>8</v>
      </c>
      <c r="K61" s="43">
        <v>30</v>
      </c>
      <c r="L61" s="43">
        <v>0</v>
      </c>
      <c r="M61" s="45">
        <v>44727</v>
      </c>
      <c r="O61" s="30">
        <v>20</v>
      </c>
      <c r="P61" s="30">
        <f>COUNTIF($K$56:$K$81,20)</f>
        <v>0</v>
      </c>
    </row>
    <row r="62" spans="1:16" s="3" customFormat="1" ht="14.25" x14ac:dyDescent="0.2">
      <c r="A62" s="3">
        <v>7</v>
      </c>
      <c r="B62" s="43">
        <v>2019</v>
      </c>
      <c r="C62" s="44" t="s">
        <v>45</v>
      </c>
      <c r="D62" s="44" t="s">
        <v>46</v>
      </c>
      <c r="E62" s="44" t="s">
        <v>16</v>
      </c>
      <c r="F62" s="44" t="s">
        <v>47</v>
      </c>
      <c r="G62" s="43">
        <v>2021</v>
      </c>
      <c r="H62" s="44" t="s">
        <v>394</v>
      </c>
      <c r="I62" s="44" t="s">
        <v>395</v>
      </c>
      <c r="J62" s="43">
        <v>8</v>
      </c>
      <c r="K62" s="43">
        <v>30</v>
      </c>
      <c r="L62" s="43">
        <v>0</v>
      </c>
      <c r="M62" s="45">
        <v>44727</v>
      </c>
      <c r="O62" s="30">
        <v>21</v>
      </c>
      <c r="P62" s="30">
        <f>COUNTIF($K$56:$K$81,21)</f>
        <v>0</v>
      </c>
    </row>
    <row r="63" spans="1:16" s="3" customFormat="1" ht="14.25" x14ac:dyDescent="0.2">
      <c r="A63" s="3">
        <v>8</v>
      </c>
      <c r="B63" s="43">
        <v>2019</v>
      </c>
      <c r="C63" s="44" t="s">
        <v>48</v>
      </c>
      <c r="D63" s="44" t="s">
        <v>49</v>
      </c>
      <c r="E63" s="44" t="s">
        <v>22</v>
      </c>
      <c r="F63" s="44" t="s">
        <v>50</v>
      </c>
      <c r="G63" s="43">
        <v>2021</v>
      </c>
      <c r="H63" s="44" t="s">
        <v>394</v>
      </c>
      <c r="I63" s="44" t="s">
        <v>395</v>
      </c>
      <c r="J63" s="43">
        <v>8</v>
      </c>
      <c r="K63" s="43">
        <v>28</v>
      </c>
      <c r="L63" s="43">
        <v>0</v>
      </c>
      <c r="M63" s="45">
        <v>44727</v>
      </c>
      <c r="O63" s="30">
        <v>22</v>
      </c>
      <c r="P63" s="30">
        <f>COUNTIF($K$56:$K$81,22)</f>
        <v>0</v>
      </c>
    </row>
    <row r="64" spans="1:16" s="3" customFormat="1" ht="14.25" x14ac:dyDescent="0.2">
      <c r="A64" s="3">
        <v>9</v>
      </c>
      <c r="B64" s="43">
        <v>2019</v>
      </c>
      <c r="C64" s="44" t="s">
        <v>51</v>
      </c>
      <c r="D64" s="44" t="s">
        <v>52</v>
      </c>
      <c r="E64" s="44" t="s">
        <v>22</v>
      </c>
      <c r="F64" s="44" t="s">
        <v>53</v>
      </c>
      <c r="G64" s="43">
        <v>2021</v>
      </c>
      <c r="H64" s="44" t="s">
        <v>394</v>
      </c>
      <c r="I64" s="44" t="s">
        <v>395</v>
      </c>
      <c r="J64" s="43">
        <v>8</v>
      </c>
      <c r="K64" s="43">
        <v>29</v>
      </c>
      <c r="L64" s="43">
        <v>0</v>
      </c>
      <c r="M64" s="45">
        <v>44727</v>
      </c>
      <c r="O64" s="30">
        <v>23</v>
      </c>
      <c r="P64" s="30">
        <f>COUNTIF($K$56:$K$81,23)</f>
        <v>0</v>
      </c>
    </row>
    <row r="65" spans="1:16" s="3" customFormat="1" ht="14.25" x14ac:dyDescent="0.2">
      <c r="A65" s="3">
        <v>10</v>
      </c>
      <c r="B65" s="43">
        <v>2019</v>
      </c>
      <c r="C65" s="44" t="s">
        <v>54</v>
      </c>
      <c r="D65" s="44" t="s">
        <v>40</v>
      </c>
      <c r="E65" s="44" t="s">
        <v>22</v>
      </c>
      <c r="F65" s="44" t="s">
        <v>55</v>
      </c>
      <c r="G65" s="43">
        <v>2021</v>
      </c>
      <c r="H65" s="44" t="s">
        <v>394</v>
      </c>
      <c r="I65" s="44" t="s">
        <v>395</v>
      </c>
      <c r="J65" s="43">
        <v>8</v>
      </c>
      <c r="K65" s="43">
        <v>27</v>
      </c>
      <c r="L65" s="43">
        <v>0</v>
      </c>
      <c r="M65" s="45">
        <v>44727</v>
      </c>
      <c r="O65" s="30">
        <v>24</v>
      </c>
      <c r="P65" s="30">
        <f>COUNTIF($K$56:$K$81,24)</f>
        <v>1</v>
      </c>
    </row>
    <row r="66" spans="1:16" s="3" customFormat="1" ht="14.25" x14ac:dyDescent="0.2">
      <c r="A66" s="3">
        <v>11</v>
      </c>
      <c r="B66" s="43">
        <v>2019</v>
      </c>
      <c r="C66" s="44" t="s">
        <v>59</v>
      </c>
      <c r="D66" s="44" t="s">
        <v>31</v>
      </c>
      <c r="E66" s="44" t="s">
        <v>22</v>
      </c>
      <c r="F66" s="44" t="s">
        <v>60</v>
      </c>
      <c r="G66" s="43">
        <v>2021</v>
      </c>
      <c r="H66" s="44" t="s">
        <v>394</v>
      </c>
      <c r="I66" s="44" t="s">
        <v>395</v>
      </c>
      <c r="J66" s="43">
        <v>8</v>
      </c>
      <c r="K66" s="43">
        <v>28</v>
      </c>
      <c r="L66" s="43">
        <v>0</v>
      </c>
      <c r="M66" s="45">
        <v>44727</v>
      </c>
      <c r="O66" s="30">
        <v>25</v>
      </c>
      <c r="P66" s="30">
        <f>COUNTIF($K$56:$K$81,25)</f>
        <v>3</v>
      </c>
    </row>
    <row r="67" spans="1:16" s="3" customFormat="1" ht="14.25" x14ac:dyDescent="0.2">
      <c r="A67" s="3">
        <v>12</v>
      </c>
      <c r="B67" s="43">
        <v>2019</v>
      </c>
      <c r="C67" s="44" t="s">
        <v>61</v>
      </c>
      <c r="D67" s="44" t="s">
        <v>52</v>
      </c>
      <c r="E67" s="44" t="s">
        <v>22</v>
      </c>
      <c r="F67" s="44" t="s">
        <v>62</v>
      </c>
      <c r="G67" s="43">
        <v>2021</v>
      </c>
      <c r="H67" s="44" t="s">
        <v>394</v>
      </c>
      <c r="I67" s="44" t="s">
        <v>395</v>
      </c>
      <c r="J67" s="43">
        <v>8</v>
      </c>
      <c r="K67" s="43">
        <v>25</v>
      </c>
      <c r="L67" s="43">
        <v>0</v>
      </c>
      <c r="M67" s="45">
        <v>44727</v>
      </c>
      <c r="O67" s="30">
        <v>26</v>
      </c>
      <c r="P67" s="30">
        <f>COUNTIF($K$56:$K$81,26)</f>
        <v>1</v>
      </c>
    </row>
    <row r="68" spans="1:16" s="3" customFormat="1" ht="14.25" x14ac:dyDescent="0.2">
      <c r="A68" s="3">
        <v>13</v>
      </c>
      <c r="B68" s="43">
        <v>2019</v>
      </c>
      <c r="C68" s="44" t="s">
        <v>69</v>
      </c>
      <c r="D68" s="44" t="s">
        <v>70</v>
      </c>
      <c r="E68" s="44" t="s">
        <v>22</v>
      </c>
      <c r="F68" s="44" t="s">
        <v>71</v>
      </c>
      <c r="G68" s="43">
        <v>2021</v>
      </c>
      <c r="H68" s="44" t="s">
        <v>394</v>
      </c>
      <c r="I68" s="44" t="s">
        <v>395</v>
      </c>
      <c r="J68" s="43">
        <v>8</v>
      </c>
      <c r="K68" s="43">
        <v>29</v>
      </c>
      <c r="L68" s="43">
        <v>0</v>
      </c>
      <c r="M68" s="45">
        <v>44727</v>
      </c>
      <c r="O68" s="30">
        <v>27</v>
      </c>
      <c r="P68" s="30">
        <f>COUNTIF($K$56:$K$81,27)</f>
        <v>5</v>
      </c>
    </row>
    <row r="69" spans="1:16" s="3" customFormat="1" ht="14.25" x14ac:dyDescent="0.2">
      <c r="A69" s="3">
        <v>14</v>
      </c>
      <c r="B69" s="43">
        <v>2019</v>
      </c>
      <c r="C69" s="44" t="s">
        <v>75</v>
      </c>
      <c r="D69" s="44" t="s">
        <v>76</v>
      </c>
      <c r="E69" s="44" t="s">
        <v>22</v>
      </c>
      <c r="F69" s="44" t="s">
        <v>77</v>
      </c>
      <c r="G69" s="43">
        <v>2021</v>
      </c>
      <c r="H69" s="44" t="s">
        <v>394</v>
      </c>
      <c r="I69" s="44" t="s">
        <v>395</v>
      </c>
      <c r="J69" s="43">
        <v>8</v>
      </c>
      <c r="K69" s="43">
        <v>31</v>
      </c>
      <c r="L69" s="43">
        <v>1</v>
      </c>
      <c r="M69" s="45">
        <v>44727</v>
      </c>
      <c r="O69" s="30">
        <v>28</v>
      </c>
      <c r="P69" s="30">
        <f>COUNTIF($K$56:$K$81,28)</f>
        <v>5</v>
      </c>
    </row>
    <row r="70" spans="1:16" s="3" customFormat="1" ht="14.25" x14ac:dyDescent="0.2">
      <c r="A70" s="3">
        <v>15</v>
      </c>
      <c r="B70" s="43">
        <v>2019</v>
      </c>
      <c r="C70" s="44" t="s">
        <v>78</v>
      </c>
      <c r="D70" s="44" t="s">
        <v>79</v>
      </c>
      <c r="E70" s="44" t="s">
        <v>22</v>
      </c>
      <c r="F70" s="44" t="s">
        <v>80</v>
      </c>
      <c r="G70" s="43">
        <v>2021</v>
      </c>
      <c r="H70" s="44" t="s">
        <v>394</v>
      </c>
      <c r="I70" s="44" t="s">
        <v>395</v>
      </c>
      <c r="J70" s="43">
        <v>8</v>
      </c>
      <c r="K70" s="43">
        <v>28</v>
      </c>
      <c r="L70" s="43">
        <v>0</v>
      </c>
      <c r="M70" s="45">
        <v>44727</v>
      </c>
      <c r="O70" s="30">
        <v>29</v>
      </c>
      <c r="P70" s="30">
        <f>COUNTIF($K$56:$K$81,29)</f>
        <v>3</v>
      </c>
    </row>
    <row r="71" spans="1:16" s="3" customFormat="1" ht="14.25" x14ac:dyDescent="0.2">
      <c r="A71" s="3">
        <v>16</v>
      </c>
      <c r="B71" s="43">
        <v>2019</v>
      </c>
      <c r="C71" s="44" t="s">
        <v>84</v>
      </c>
      <c r="D71" s="44" t="s">
        <v>31</v>
      </c>
      <c r="E71" s="44" t="s">
        <v>22</v>
      </c>
      <c r="F71" s="44" t="s">
        <v>85</v>
      </c>
      <c r="G71" s="43">
        <v>2021</v>
      </c>
      <c r="H71" s="44" t="s">
        <v>394</v>
      </c>
      <c r="I71" s="44" t="s">
        <v>395</v>
      </c>
      <c r="J71" s="43">
        <v>8</v>
      </c>
      <c r="K71" s="43">
        <v>31</v>
      </c>
      <c r="L71" s="43">
        <v>1</v>
      </c>
      <c r="M71" s="45">
        <v>44727</v>
      </c>
      <c r="O71" s="30">
        <v>30</v>
      </c>
      <c r="P71" s="30">
        <f>COUNTIF($K$56:$K$81,30)</f>
        <v>4</v>
      </c>
    </row>
    <row r="72" spans="1:16" s="3" customFormat="1" ht="14.25" x14ac:dyDescent="0.2">
      <c r="A72" s="3">
        <v>17</v>
      </c>
      <c r="B72" s="43">
        <v>2019</v>
      </c>
      <c r="C72" s="44" t="s">
        <v>89</v>
      </c>
      <c r="D72" s="44" t="s">
        <v>90</v>
      </c>
      <c r="E72" s="44" t="s">
        <v>22</v>
      </c>
      <c r="F72" s="44" t="s">
        <v>91</v>
      </c>
      <c r="G72" s="43">
        <v>2021</v>
      </c>
      <c r="H72" s="44" t="s">
        <v>394</v>
      </c>
      <c r="I72" s="44" t="s">
        <v>395</v>
      </c>
      <c r="J72" s="43">
        <v>8</v>
      </c>
      <c r="K72" s="43">
        <v>31</v>
      </c>
      <c r="L72" s="43">
        <v>1</v>
      </c>
      <c r="M72" s="45">
        <v>44727</v>
      </c>
      <c r="O72" s="30" t="s">
        <v>363</v>
      </c>
      <c r="P72" s="30">
        <f>COUNTIF($K$56:$K$81,31)</f>
        <v>4</v>
      </c>
    </row>
    <row r="73" spans="1:16" s="3" customFormat="1" ht="12" x14ac:dyDescent="0.2">
      <c r="A73" s="3">
        <v>18</v>
      </c>
      <c r="B73" s="43">
        <v>2019</v>
      </c>
      <c r="C73" s="44" t="s">
        <v>20</v>
      </c>
      <c r="D73" s="44" t="s">
        <v>21</v>
      </c>
      <c r="E73" s="44" t="s">
        <v>22</v>
      </c>
      <c r="F73" s="44" t="s">
        <v>23</v>
      </c>
      <c r="G73" s="43">
        <v>2021</v>
      </c>
      <c r="H73" s="44" t="s">
        <v>394</v>
      </c>
      <c r="I73" s="44" t="s">
        <v>395</v>
      </c>
      <c r="J73" s="43">
        <v>8</v>
      </c>
      <c r="K73" s="43">
        <v>27</v>
      </c>
      <c r="L73" s="43">
        <v>0</v>
      </c>
      <c r="M73" s="45">
        <v>44756</v>
      </c>
    </row>
    <row r="74" spans="1:16" s="3" customFormat="1" ht="12" x14ac:dyDescent="0.2">
      <c r="A74" s="3">
        <v>19</v>
      </c>
      <c r="B74" s="43">
        <v>2019</v>
      </c>
      <c r="C74" s="44" t="s">
        <v>30</v>
      </c>
      <c r="D74" s="44" t="s">
        <v>31</v>
      </c>
      <c r="E74" s="44" t="s">
        <v>22</v>
      </c>
      <c r="F74" s="44" t="s">
        <v>32</v>
      </c>
      <c r="G74" s="43">
        <v>2021</v>
      </c>
      <c r="H74" s="44" t="s">
        <v>394</v>
      </c>
      <c r="I74" s="44" t="s">
        <v>395</v>
      </c>
      <c r="J74" s="43">
        <v>8</v>
      </c>
      <c r="K74" s="43">
        <v>27</v>
      </c>
      <c r="L74" s="43">
        <v>0</v>
      </c>
      <c r="M74" s="45">
        <v>44756</v>
      </c>
    </row>
    <row r="75" spans="1:16" s="3" customFormat="1" ht="12" x14ac:dyDescent="0.2">
      <c r="A75" s="3">
        <v>20</v>
      </c>
      <c r="B75" s="43">
        <v>2019</v>
      </c>
      <c r="C75" s="44" t="s">
        <v>33</v>
      </c>
      <c r="D75" s="44" t="s">
        <v>34</v>
      </c>
      <c r="E75" s="44" t="s">
        <v>22</v>
      </c>
      <c r="F75" s="44" t="s">
        <v>35</v>
      </c>
      <c r="G75" s="43">
        <v>2021</v>
      </c>
      <c r="H75" s="44" t="s">
        <v>394</v>
      </c>
      <c r="I75" s="44" t="s">
        <v>395</v>
      </c>
      <c r="J75" s="43">
        <v>8</v>
      </c>
      <c r="K75" s="43">
        <v>28</v>
      </c>
      <c r="L75" s="43">
        <v>0</v>
      </c>
      <c r="M75" s="45">
        <v>44756</v>
      </c>
    </row>
    <row r="76" spans="1:16" s="3" customFormat="1" ht="12" x14ac:dyDescent="0.2">
      <c r="A76" s="3">
        <v>21</v>
      </c>
      <c r="B76" s="43">
        <v>2019</v>
      </c>
      <c r="C76" s="44" t="s">
        <v>42</v>
      </c>
      <c r="D76" s="44" t="s">
        <v>43</v>
      </c>
      <c r="E76" s="44" t="s">
        <v>22</v>
      </c>
      <c r="F76" s="44" t="s">
        <v>44</v>
      </c>
      <c r="G76" s="43">
        <v>2021</v>
      </c>
      <c r="H76" s="44" t="s">
        <v>394</v>
      </c>
      <c r="I76" s="44" t="s">
        <v>395</v>
      </c>
      <c r="J76" s="43">
        <v>8</v>
      </c>
      <c r="K76" s="43">
        <v>25</v>
      </c>
      <c r="L76" s="43">
        <v>0</v>
      </c>
      <c r="M76" s="45">
        <v>44756</v>
      </c>
    </row>
    <row r="77" spans="1:16" s="3" customFormat="1" ht="12" x14ac:dyDescent="0.2">
      <c r="A77" s="3">
        <v>22</v>
      </c>
      <c r="B77" s="43">
        <v>2019</v>
      </c>
      <c r="C77" s="44" t="s">
        <v>66</v>
      </c>
      <c r="D77" s="44" t="s">
        <v>67</v>
      </c>
      <c r="E77" s="44" t="s">
        <v>16</v>
      </c>
      <c r="F77" s="44" t="s">
        <v>68</v>
      </c>
      <c r="G77" s="43">
        <v>2021</v>
      </c>
      <c r="H77" s="44" t="s">
        <v>394</v>
      </c>
      <c r="I77" s="44" t="s">
        <v>395</v>
      </c>
      <c r="J77" s="43">
        <v>8</v>
      </c>
      <c r="K77" s="43">
        <v>24</v>
      </c>
      <c r="L77" s="43">
        <v>0</v>
      </c>
      <c r="M77" s="45">
        <v>44756</v>
      </c>
    </row>
    <row r="78" spans="1:16" s="3" customFormat="1" ht="12" x14ac:dyDescent="0.2">
      <c r="A78" s="3">
        <v>23</v>
      </c>
      <c r="B78" s="43">
        <v>2019</v>
      </c>
      <c r="C78" s="44" t="s">
        <v>72</v>
      </c>
      <c r="D78" s="44" t="s">
        <v>73</v>
      </c>
      <c r="E78" s="44" t="s">
        <v>22</v>
      </c>
      <c r="F78" s="44" t="s">
        <v>74</v>
      </c>
      <c r="G78" s="43">
        <v>2021</v>
      </c>
      <c r="H78" s="44" t="s">
        <v>394</v>
      </c>
      <c r="I78" s="44" t="s">
        <v>395</v>
      </c>
      <c r="J78" s="43">
        <v>8</v>
      </c>
      <c r="K78" s="43">
        <v>30</v>
      </c>
      <c r="L78" s="43">
        <v>0</v>
      </c>
      <c r="M78" s="45">
        <v>44756</v>
      </c>
    </row>
    <row r="79" spans="1:16" s="3" customFormat="1" ht="12" x14ac:dyDescent="0.2">
      <c r="A79" s="3">
        <v>24</v>
      </c>
      <c r="B79" s="43">
        <v>2019</v>
      </c>
      <c r="C79" s="44" t="s">
        <v>81</v>
      </c>
      <c r="D79" s="44" t="s">
        <v>82</v>
      </c>
      <c r="E79" s="44" t="s">
        <v>16</v>
      </c>
      <c r="F79" s="44" t="s">
        <v>83</v>
      </c>
      <c r="G79" s="43">
        <v>2021</v>
      </c>
      <c r="H79" s="44" t="s">
        <v>394</v>
      </c>
      <c r="I79" s="44" t="s">
        <v>395</v>
      </c>
      <c r="J79" s="43">
        <v>8</v>
      </c>
      <c r="K79" s="43">
        <v>30</v>
      </c>
      <c r="L79" s="43">
        <v>0</v>
      </c>
      <c r="M79" s="45">
        <v>44756</v>
      </c>
    </row>
    <row r="80" spans="1:16" s="3" customFormat="1" ht="12" x14ac:dyDescent="0.2">
      <c r="A80" s="3">
        <v>25</v>
      </c>
      <c r="B80" s="43">
        <v>2019</v>
      </c>
      <c r="C80" s="44" t="s">
        <v>39</v>
      </c>
      <c r="D80" s="44" t="s">
        <v>40</v>
      </c>
      <c r="E80" s="44" t="s">
        <v>22</v>
      </c>
      <c r="F80" s="44" t="s">
        <v>41</v>
      </c>
      <c r="G80" s="43">
        <v>2021</v>
      </c>
      <c r="H80" s="44" t="s">
        <v>394</v>
      </c>
      <c r="I80" s="44" t="s">
        <v>395</v>
      </c>
      <c r="J80" s="43">
        <v>8</v>
      </c>
      <c r="K80" s="43">
        <v>25</v>
      </c>
      <c r="L80" s="43">
        <v>0</v>
      </c>
      <c r="M80" s="45">
        <v>44825</v>
      </c>
    </row>
    <row r="81" spans="1:13" s="3" customFormat="1" ht="12" x14ac:dyDescent="0.2">
      <c r="A81" s="3">
        <v>26</v>
      </c>
      <c r="B81" s="43">
        <v>2019</v>
      </c>
      <c r="C81" s="44" t="s">
        <v>86</v>
      </c>
      <c r="D81" s="44" t="s">
        <v>87</v>
      </c>
      <c r="E81" s="44" t="s">
        <v>22</v>
      </c>
      <c r="F81" s="44" t="s">
        <v>88</v>
      </c>
      <c r="G81" s="43">
        <v>2021</v>
      </c>
      <c r="H81" s="44" t="s">
        <v>394</v>
      </c>
      <c r="I81" s="44" t="s">
        <v>395</v>
      </c>
      <c r="J81" s="43">
        <v>8</v>
      </c>
      <c r="K81" s="43">
        <v>28</v>
      </c>
      <c r="L81" s="43">
        <v>0</v>
      </c>
      <c r="M81" s="45">
        <v>44825</v>
      </c>
    </row>
  </sheetData>
  <sortState ref="B2:M81">
    <sortCondition ref="M1:M81"/>
  </sortState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048576">
    <cfRule type="cellIs" dxfId="6" priority="1" operator="equal">
      <formula>1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I91" zoomScale="85" zoomScaleNormal="85" workbookViewId="0">
      <selection activeCell="AB92" sqref="AB92"/>
    </sheetView>
  </sheetViews>
  <sheetFormatPr defaultRowHeight="15" x14ac:dyDescent="0.25"/>
  <cols>
    <col min="9" max="9" width="24.28515625" bestFit="1" customWidth="1"/>
    <col min="13" max="13" width="10.85546875" bestFit="1" customWidth="1"/>
  </cols>
  <sheetData>
    <row r="1" spans="1:16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">
        <v>1</v>
      </c>
      <c r="B2" s="35">
        <v>2011</v>
      </c>
      <c r="C2" s="36" t="s">
        <v>265</v>
      </c>
      <c r="D2" s="36" t="s">
        <v>266</v>
      </c>
      <c r="E2" s="36" t="s">
        <v>16</v>
      </c>
      <c r="F2" s="36" t="s">
        <v>267</v>
      </c>
      <c r="G2" s="35">
        <v>2012</v>
      </c>
      <c r="H2" s="36" t="s">
        <v>396</v>
      </c>
      <c r="I2" s="36" t="s">
        <v>397</v>
      </c>
      <c r="J2" s="35">
        <v>5</v>
      </c>
      <c r="K2" s="35">
        <v>25</v>
      </c>
      <c r="L2" s="35">
        <v>0</v>
      </c>
      <c r="M2" s="39">
        <v>42054</v>
      </c>
    </row>
    <row r="3" spans="1:16" s="3" customFormat="1" ht="12" x14ac:dyDescent="0.2">
      <c r="A3" s="3">
        <v>2</v>
      </c>
      <c r="B3" s="35">
        <v>2015</v>
      </c>
      <c r="C3" s="36" t="s">
        <v>257</v>
      </c>
      <c r="D3" s="36" t="s">
        <v>258</v>
      </c>
      <c r="E3" s="36" t="s">
        <v>16</v>
      </c>
      <c r="F3" s="36" t="s">
        <v>259</v>
      </c>
      <c r="G3" s="35">
        <v>2016</v>
      </c>
      <c r="H3" s="36" t="s">
        <v>396</v>
      </c>
      <c r="I3" s="36" t="s">
        <v>397</v>
      </c>
      <c r="J3" s="35">
        <v>5</v>
      </c>
      <c r="K3" s="35">
        <v>22</v>
      </c>
      <c r="L3" s="35">
        <v>0</v>
      </c>
      <c r="M3" s="39">
        <v>43083</v>
      </c>
    </row>
    <row r="4" spans="1:16" s="3" customFormat="1" ht="12" x14ac:dyDescent="0.2">
      <c r="A4" s="3">
        <v>3</v>
      </c>
      <c r="B4" s="35">
        <v>2016</v>
      </c>
      <c r="C4" s="36" t="s">
        <v>254</v>
      </c>
      <c r="D4" s="36" t="s">
        <v>255</v>
      </c>
      <c r="E4" s="36" t="s">
        <v>22</v>
      </c>
      <c r="F4" s="36" t="s">
        <v>256</v>
      </c>
      <c r="G4" s="35">
        <v>2017</v>
      </c>
      <c r="H4" s="36" t="s">
        <v>396</v>
      </c>
      <c r="I4" s="36" t="s">
        <v>397</v>
      </c>
      <c r="J4" s="35">
        <v>5</v>
      </c>
      <c r="K4" s="35">
        <v>27</v>
      </c>
      <c r="L4" s="35">
        <v>0</v>
      </c>
      <c r="M4" s="39">
        <v>43447</v>
      </c>
    </row>
    <row r="5" spans="1:16" s="3" customFormat="1" ht="12" x14ac:dyDescent="0.2">
      <c r="A5" s="3">
        <v>4</v>
      </c>
      <c r="B5" s="35">
        <v>2017</v>
      </c>
      <c r="C5" s="36" t="s">
        <v>189</v>
      </c>
      <c r="D5" s="36" t="s">
        <v>52</v>
      </c>
      <c r="E5" s="36" t="s">
        <v>22</v>
      </c>
      <c r="F5" s="36" t="s">
        <v>190</v>
      </c>
      <c r="G5" s="35">
        <v>2018</v>
      </c>
      <c r="H5" s="36" t="s">
        <v>396</v>
      </c>
      <c r="I5" s="36" t="s">
        <v>397</v>
      </c>
      <c r="J5" s="35">
        <v>5</v>
      </c>
      <c r="K5" s="35">
        <v>30</v>
      </c>
      <c r="L5" s="35">
        <v>0</v>
      </c>
      <c r="M5" s="39">
        <v>43514</v>
      </c>
    </row>
    <row r="6" spans="1:16" s="3" customFormat="1" ht="12" x14ac:dyDescent="0.2">
      <c r="A6" s="3">
        <v>5</v>
      </c>
      <c r="B6" s="35">
        <v>2017</v>
      </c>
      <c r="C6" s="36" t="s">
        <v>191</v>
      </c>
      <c r="D6" s="36" t="s">
        <v>192</v>
      </c>
      <c r="E6" s="36" t="s">
        <v>22</v>
      </c>
      <c r="F6" s="36" t="s">
        <v>193</v>
      </c>
      <c r="G6" s="35">
        <v>2018</v>
      </c>
      <c r="H6" s="36" t="s">
        <v>396</v>
      </c>
      <c r="I6" s="36" t="s">
        <v>397</v>
      </c>
      <c r="J6" s="35">
        <v>5</v>
      </c>
      <c r="K6" s="35">
        <v>28</v>
      </c>
      <c r="L6" s="35">
        <v>0</v>
      </c>
      <c r="M6" s="39">
        <v>43514</v>
      </c>
    </row>
    <row r="7" spans="1:16" s="3" customFormat="1" ht="12" x14ac:dyDescent="0.2">
      <c r="A7" s="3">
        <v>6</v>
      </c>
      <c r="B7" s="35">
        <v>2017</v>
      </c>
      <c r="C7" s="36" t="s">
        <v>205</v>
      </c>
      <c r="D7" s="36" t="s">
        <v>206</v>
      </c>
      <c r="E7" s="36" t="s">
        <v>22</v>
      </c>
      <c r="F7" s="36" t="s">
        <v>207</v>
      </c>
      <c r="G7" s="35">
        <v>2018</v>
      </c>
      <c r="H7" s="36" t="s">
        <v>396</v>
      </c>
      <c r="I7" s="36" t="s">
        <v>397</v>
      </c>
      <c r="J7" s="35">
        <v>5</v>
      </c>
      <c r="K7" s="35">
        <v>29</v>
      </c>
      <c r="L7" s="35">
        <v>0</v>
      </c>
      <c r="M7" s="39">
        <v>43514</v>
      </c>
    </row>
    <row r="8" spans="1:16" s="3" customFormat="1" ht="12" x14ac:dyDescent="0.2">
      <c r="A8" s="3">
        <v>7</v>
      </c>
      <c r="B8" s="35">
        <v>2017</v>
      </c>
      <c r="C8" s="36" t="s">
        <v>208</v>
      </c>
      <c r="D8" s="36" t="s">
        <v>209</v>
      </c>
      <c r="E8" s="36" t="s">
        <v>22</v>
      </c>
      <c r="F8" s="36" t="s">
        <v>210</v>
      </c>
      <c r="G8" s="35">
        <v>2018</v>
      </c>
      <c r="H8" s="36" t="s">
        <v>396</v>
      </c>
      <c r="I8" s="36" t="s">
        <v>397</v>
      </c>
      <c r="J8" s="35">
        <v>5</v>
      </c>
      <c r="K8" s="35">
        <v>28</v>
      </c>
      <c r="L8" s="35">
        <v>0</v>
      </c>
      <c r="M8" s="39">
        <v>43514</v>
      </c>
    </row>
    <row r="9" spans="1:16" s="3" customFormat="1" ht="12" x14ac:dyDescent="0.2">
      <c r="A9" s="3">
        <v>8</v>
      </c>
      <c r="B9" s="35">
        <v>2017</v>
      </c>
      <c r="C9" s="36" t="s">
        <v>211</v>
      </c>
      <c r="D9" s="36" t="s">
        <v>212</v>
      </c>
      <c r="E9" s="36" t="s">
        <v>22</v>
      </c>
      <c r="F9" s="36" t="s">
        <v>213</v>
      </c>
      <c r="G9" s="35">
        <v>2018</v>
      </c>
      <c r="H9" s="36" t="s">
        <v>396</v>
      </c>
      <c r="I9" s="36" t="s">
        <v>397</v>
      </c>
      <c r="J9" s="35">
        <v>5</v>
      </c>
      <c r="K9" s="35">
        <v>28</v>
      </c>
      <c r="L9" s="35">
        <v>0</v>
      </c>
      <c r="M9" s="39">
        <v>43514</v>
      </c>
    </row>
    <row r="10" spans="1:16" s="3" customFormat="1" ht="12" x14ac:dyDescent="0.2">
      <c r="A10" s="3">
        <v>9</v>
      </c>
      <c r="B10" s="35">
        <v>2017</v>
      </c>
      <c r="C10" s="36" t="s">
        <v>214</v>
      </c>
      <c r="D10" s="36" t="s">
        <v>142</v>
      </c>
      <c r="E10" s="36" t="s">
        <v>22</v>
      </c>
      <c r="F10" s="36" t="s">
        <v>215</v>
      </c>
      <c r="G10" s="35">
        <v>2018</v>
      </c>
      <c r="H10" s="36" t="s">
        <v>396</v>
      </c>
      <c r="I10" s="36" t="s">
        <v>397</v>
      </c>
      <c r="J10" s="35">
        <v>5</v>
      </c>
      <c r="K10" s="35">
        <v>31</v>
      </c>
      <c r="L10" s="35">
        <v>1</v>
      </c>
      <c r="M10" s="39">
        <v>43514</v>
      </c>
    </row>
    <row r="11" spans="1:16" s="3" customFormat="1" ht="12" x14ac:dyDescent="0.2">
      <c r="A11" s="3">
        <v>10</v>
      </c>
      <c r="B11" s="35">
        <v>2017</v>
      </c>
      <c r="C11" s="36" t="s">
        <v>221</v>
      </c>
      <c r="D11" s="36" t="s">
        <v>222</v>
      </c>
      <c r="E11" s="36" t="s">
        <v>22</v>
      </c>
      <c r="F11" s="36" t="s">
        <v>223</v>
      </c>
      <c r="G11" s="35">
        <v>2018</v>
      </c>
      <c r="H11" s="36" t="s">
        <v>396</v>
      </c>
      <c r="I11" s="36" t="s">
        <v>397</v>
      </c>
      <c r="J11" s="35">
        <v>5</v>
      </c>
      <c r="K11" s="35">
        <v>29</v>
      </c>
      <c r="L11" s="35">
        <v>0</v>
      </c>
      <c r="M11" s="39">
        <v>43514</v>
      </c>
    </row>
    <row r="12" spans="1:16" s="3" customFormat="1" ht="12" x14ac:dyDescent="0.2">
      <c r="A12" s="3">
        <v>11</v>
      </c>
      <c r="B12" s="35">
        <v>2017</v>
      </c>
      <c r="C12" s="36" t="s">
        <v>226</v>
      </c>
      <c r="D12" s="36" t="s">
        <v>227</v>
      </c>
      <c r="E12" s="36" t="s">
        <v>22</v>
      </c>
      <c r="F12" s="36" t="s">
        <v>228</v>
      </c>
      <c r="G12" s="35">
        <v>2018</v>
      </c>
      <c r="H12" s="36" t="s">
        <v>396</v>
      </c>
      <c r="I12" s="36" t="s">
        <v>397</v>
      </c>
      <c r="J12" s="35">
        <v>5</v>
      </c>
      <c r="K12" s="35">
        <v>29</v>
      </c>
      <c r="L12" s="35">
        <v>0</v>
      </c>
      <c r="M12" s="39">
        <v>43514</v>
      </c>
    </row>
    <row r="13" spans="1:16" s="3" customFormat="1" ht="12" x14ac:dyDescent="0.2">
      <c r="A13" s="3">
        <v>12</v>
      </c>
      <c r="B13" s="35">
        <v>2017</v>
      </c>
      <c r="C13" s="36" t="s">
        <v>232</v>
      </c>
      <c r="D13" s="36" t="s">
        <v>233</v>
      </c>
      <c r="E13" s="36" t="s">
        <v>16</v>
      </c>
      <c r="F13" s="36" t="s">
        <v>234</v>
      </c>
      <c r="G13" s="35">
        <v>2018</v>
      </c>
      <c r="H13" s="36" t="s">
        <v>396</v>
      </c>
      <c r="I13" s="36" t="s">
        <v>397</v>
      </c>
      <c r="J13" s="35">
        <v>5</v>
      </c>
      <c r="K13" s="35">
        <v>28</v>
      </c>
      <c r="L13" s="35">
        <v>0</v>
      </c>
      <c r="M13" s="39">
        <v>43514</v>
      </c>
    </row>
    <row r="14" spans="1:16" s="3" customFormat="1" ht="14.25" x14ac:dyDescent="0.2">
      <c r="A14" s="3">
        <v>13</v>
      </c>
      <c r="B14" s="35">
        <v>2017</v>
      </c>
      <c r="C14" s="36" t="s">
        <v>186</v>
      </c>
      <c r="D14" s="36" t="s">
        <v>187</v>
      </c>
      <c r="E14" s="36" t="s">
        <v>16</v>
      </c>
      <c r="F14" s="36" t="s">
        <v>188</v>
      </c>
      <c r="G14" s="35">
        <v>2018</v>
      </c>
      <c r="H14" s="36" t="s">
        <v>396</v>
      </c>
      <c r="I14" s="36" t="s">
        <v>397</v>
      </c>
      <c r="J14" s="35">
        <v>5</v>
      </c>
      <c r="K14" s="35">
        <v>25</v>
      </c>
      <c r="L14" s="35">
        <v>0</v>
      </c>
      <c r="M14" s="39">
        <v>43712</v>
      </c>
      <c r="O14" s="30">
        <v>18</v>
      </c>
      <c r="P14" s="30">
        <f>COUNTIF($K$2:$K$57,18)</f>
        <v>1</v>
      </c>
    </row>
    <row r="15" spans="1:16" s="3" customFormat="1" ht="14.25" x14ac:dyDescent="0.2">
      <c r="A15" s="3">
        <v>14</v>
      </c>
      <c r="B15" s="35">
        <v>2017</v>
      </c>
      <c r="C15" s="36" t="s">
        <v>203</v>
      </c>
      <c r="D15" s="36" t="s">
        <v>70</v>
      </c>
      <c r="E15" s="36" t="s">
        <v>22</v>
      </c>
      <c r="F15" s="36" t="s">
        <v>204</v>
      </c>
      <c r="G15" s="35">
        <v>2018</v>
      </c>
      <c r="H15" s="36" t="s">
        <v>396</v>
      </c>
      <c r="I15" s="36" t="s">
        <v>397</v>
      </c>
      <c r="J15" s="35">
        <v>5</v>
      </c>
      <c r="K15" s="35">
        <v>31</v>
      </c>
      <c r="L15" s="35">
        <v>1</v>
      </c>
      <c r="M15" s="39">
        <v>43712</v>
      </c>
      <c r="O15" s="30">
        <v>19</v>
      </c>
      <c r="P15" s="30">
        <f>COUNTIF($K$2:$K$57,19)</f>
        <v>0</v>
      </c>
    </row>
    <row r="16" spans="1:16" s="3" customFormat="1" ht="14.25" x14ac:dyDescent="0.2">
      <c r="A16" s="3">
        <v>15</v>
      </c>
      <c r="B16" s="35">
        <v>2017</v>
      </c>
      <c r="C16" s="36" t="s">
        <v>216</v>
      </c>
      <c r="D16" s="36" t="s">
        <v>217</v>
      </c>
      <c r="E16" s="36" t="s">
        <v>22</v>
      </c>
      <c r="F16" s="36" t="s">
        <v>218</v>
      </c>
      <c r="G16" s="35">
        <v>2018</v>
      </c>
      <c r="H16" s="36" t="s">
        <v>396</v>
      </c>
      <c r="I16" s="36" t="s">
        <v>397</v>
      </c>
      <c r="J16" s="35">
        <v>5</v>
      </c>
      <c r="K16" s="35">
        <v>28</v>
      </c>
      <c r="L16" s="35">
        <v>0</v>
      </c>
      <c r="M16" s="39">
        <v>43724</v>
      </c>
      <c r="O16" s="30">
        <v>20</v>
      </c>
      <c r="P16" s="30">
        <f>COUNTIF($K$2:$K$57,20)</f>
        <v>2</v>
      </c>
    </row>
    <row r="17" spans="1:16" s="3" customFormat="1" ht="14.25" x14ac:dyDescent="0.2">
      <c r="A17" s="3">
        <v>16</v>
      </c>
      <c r="B17" s="35">
        <v>2017</v>
      </c>
      <c r="C17" s="36" t="s">
        <v>224</v>
      </c>
      <c r="D17" s="36" t="s">
        <v>40</v>
      </c>
      <c r="E17" s="36" t="s">
        <v>22</v>
      </c>
      <c r="F17" s="36" t="s">
        <v>225</v>
      </c>
      <c r="G17" s="35">
        <v>2018</v>
      </c>
      <c r="H17" s="36" t="s">
        <v>396</v>
      </c>
      <c r="I17" s="36" t="s">
        <v>397</v>
      </c>
      <c r="J17" s="35">
        <v>5</v>
      </c>
      <c r="K17" s="35">
        <v>27</v>
      </c>
      <c r="L17" s="35">
        <v>0</v>
      </c>
      <c r="M17" s="39">
        <v>43724</v>
      </c>
      <c r="O17" s="30">
        <v>21</v>
      </c>
      <c r="P17" s="30">
        <f>COUNTIF($K$2:$K$57,21)</f>
        <v>1</v>
      </c>
    </row>
    <row r="18" spans="1:16" s="3" customFormat="1" ht="14.25" x14ac:dyDescent="0.2">
      <c r="A18" s="3">
        <v>17</v>
      </c>
      <c r="B18" s="35">
        <v>2017</v>
      </c>
      <c r="C18" s="36" t="s">
        <v>229</v>
      </c>
      <c r="D18" s="36" t="s">
        <v>230</v>
      </c>
      <c r="E18" s="36" t="s">
        <v>22</v>
      </c>
      <c r="F18" s="36" t="s">
        <v>231</v>
      </c>
      <c r="G18" s="35">
        <v>2018</v>
      </c>
      <c r="H18" s="36" t="s">
        <v>396</v>
      </c>
      <c r="I18" s="36" t="s">
        <v>397</v>
      </c>
      <c r="J18" s="35">
        <v>5</v>
      </c>
      <c r="K18" s="35">
        <v>30</v>
      </c>
      <c r="L18" s="35">
        <v>0</v>
      </c>
      <c r="M18" s="39">
        <v>43724</v>
      </c>
      <c r="O18" s="30">
        <v>22</v>
      </c>
      <c r="P18" s="30">
        <f>COUNTIF($K$2:$K$57,22)</f>
        <v>3</v>
      </c>
    </row>
    <row r="19" spans="1:16" s="3" customFormat="1" ht="14.25" x14ac:dyDescent="0.2">
      <c r="A19" s="3">
        <v>18</v>
      </c>
      <c r="B19" s="35">
        <v>2017</v>
      </c>
      <c r="C19" s="36" t="s">
        <v>235</v>
      </c>
      <c r="D19" s="36" t="s">
        <v>126</v>
      </c>
      <c r="E19" s="36" t="s">
        <v>22</v>
      </c>
      <c r="F19" s="36" t="s">
        <v>236</v>
      </c>
      <c r="G19" s="35">
        <v>2018</v>
      </c>
      <c r="H19" s="36" t="s">
        <v>396</v>
      </c>
      <c r="I19" s="36" t="s">
        <v>397</v>
      </c>
      <c r="J19" s="35">
        <v>5</v>
      </c>
      <c r="K19" s="35">
        <v>28</v>
      </c>
      <c r="L19" s="35">
        <v>0</v>
      </c>
      <c r="M19" s="39">
        <v>43724</v>
      </c>
      <c r="O19" s="30">
        <v>23</v>
      </c>
      <c r="P19" s="30">
        <f>COUNTIF($K$2:$K$57,23)</f>
        <v>3</v>
      </c>
    </row>
    <row r="20" spans="1:16" s="3" customFormat="1" ht="14.25" x14ac:dyDescent="0.2">
      <c r="A20" s="3">
        <v>19</v>
      </c>
      <c r="B20" s="35">
        <v>2016</v>
      </c>
      <c r="C20" s="36" t="s">
        <v>242</v>
      </c>
      <c r="D20" s="36" t="s">
        <v>243</v>
      </c>
      <c r="E20" s="36" t="s">
        <v>22</v>
      </c>
      <c r="F20" s="36" t="s">
        <v>244</v>
      </c>
      <c r="G20" s="35">
        <v>2017</v>
      </c>
      <c r="H20" s="36" t="s">
        <v>396</v>
      </c>
      <c r="I20" s="36" t="s">
        <v>397</v>
      </c>
      <c r="J20" s="35">
        <v>5</v>
      </c>
      <c r="K20" s="35">
        <v>28</v>
      </c>
      <c r="L20" s="35">
        <v>0</v>
      </c>
      <c r="M20" s="39">
        <v>43810</v>
      </c>
      <c r="O20" s="30">
        <v>24</v>
      </c>
      <c r="P20" s="30">
        <f>COUNTIF($K$2:$K$57,24)</f>
        <v>4</v>
      </c>
    </row>
    <row r="21" spans="1:16" s="3" customFormat="1" ht="14.25" x14ac:dyDescent="0.2">
      <c r="A21" s="3">
        <v>20</v>
      </c>
      <c r="B21" s="35">
        <v>2017</v>
      </c>
      <c r="C21" s="36" t="s">
        <v>197</v>
      </c>
      <c r="D21" s="36" t="s">
        <v>198</v>
      </c>
      <c r="E21" s="36" t="s">
        <v>16</v>
      </c>
      <c r="F21" s="36" t="s">
        <v>199</v>
      </c>
      <c r="G21" s="35">
        <v>2018</v>
      </c>
      <c r="H21" s="36" t="s">
        <v>396</v>
      </c>
      <c r="I21" s="36" t="s">
        <v>397</v>
      </c>
      <c r="J21" s="35">
        <v>5</v>
      </c>
      <c r="K21" s="35">
        <v>21</v>
      </c>
      <c r="L21" s="35">
        <v>0</v>
      </c>
      <c r="M21" s="39">
        <v>43810</v>
      </c>
      <c r="O21" s="30">
        <v>25</v>
      </c>
      <c r="P21" s="30">
        <f>COUNTIF($K$2:$K$57,25)</f>
        <v>4</v>
      </c>
    </row>
    <row r="22" spans="1:16" s="3" customFormat="1" ht="14.25" x14ac:dyDescent="0.2">
      <c r="A22" s="3">
        <v>21</v>
      </c>
      <c r="B22" s="35">
        <v>2017</v>
      </c>
      <c r="C22" s="36" t="s">
        <v>200</v>
      </c>
      <c r="D22" s="36" t="s">
        <v>201</v>
      </c>
      <c r="E22" s="36" t="s">
        <v>16</v>
      </c>
      <c r="F22" s="36" t="s">
        <v>202</v>
      </c>
      <c r="G22" s="35">
        <v>2018</v>
      </c>
      <c r="H22" s="36" t="s">
        <v>396</v>
      </c>
      <c r="I22" s="36" t="s">
        <v>397</v>
      </c>
      <c r="J22" s="35">
        <v>5</v>
      </c>
      <c r="K22" s="35">
        <v>26</v>
      </c>
      <c r="L22" s="35">
        <v>0</v>
      </c>
      <c r="M22" s="39">
        <v>43810</v>
      </c>
      <c r="O22" s="30">
        <v>26</v>
      </c>
      <c r="P22" s="30">
        <f>COUNTIF($K$2:$K$57,26)</f>
        <v>5</v>
      </c>
    </row>
    <row r="23" spans="1:16" s="3" customFormat="1" ht="14.25" x14ac:dyDescent="0.2">
      <c r="A23" s="3">
        <v>22</v>
      </c>
      <c r="B23" s="35">
        <v>2017</v>
      </c>
      <c r="C23" s="36" t="s">
        <v>219</v>
      </c>
      <c r="D23" s="36" t="s">
        <v>52</v>
      </c>
      <c r="E23" s="36" t="s">
        <v>22</v>
      </c>
      <c r="F23" s="36" t="s">
        <v>220</v>
      </c>
      <c r="G23" s="35">
        <v>2018</v>
      </c>
      <c r="H23" s="36" t="s">
        <v>396</v>
      </c>
      <c r="I23" s="36" t="s">
        <v>397</v>
      </c>
      <c r="J23" s="35">
        <v>5</v>
      </c>
      <c r="K23" s="35">
        <v>29</v>
      </c>
      <c r="L23" s="35">
        <v>0</v>
      </c>
      <c r="M23" s="39">
        <v>43810</v>
      </c>
      <c r="O23" s="30">
        <v>27</v>
      </c>
      <c r="P23" s="30">
        <f>COUNTIF($K$2:$K$57,27)</f>
        <v>5</v>
      </c>
    </row>
    <row r="24" spans="1:16" s="3" customFormat="1" ht="14.25" x14ac:dyDescent="0.2">
      <c r="A24" s="3">
        <v>23</v>
      </c>
      <c r="B24" s="35">
        <v>2016</v>
      </c>
      <c r="C24" s="36" t="s">
        <v>245</v>
      </c>
      <c r="D24" s="36" t="s">
        <v>246</v>
      </c>
      <c r="E24" s="36" t="s">
        <v>22</v>
      </c>
      <c r="F24" s="36" t="s">
        <v>247</v>
      </c>
      <c r="G24" s="35">
        <v>2017</v>
      </c>
      <c r="H24" s="36" t="s">
        <v>396</v>
      </c>
      <c r="I24" s="36" t="s">
        <v>397</v>
      </c>
      <c r="J24" s="35">
        <v>5</v>
      </c>
      <c r="K24" s="35">
        <v>22</v>
      </c>
      <c r="L24" s="35">
        <v>0</v>
      </c>
      <c r="M24" s="39">
        <v>43865</v>
      </c>
      <c r="O24" s="30">
        <v>28</v>
      </c>
      <c r="P24" s="30">
        <f>COUNTIF($K$2:$K$57,28)</f>
        <v>10</v>
      </c>
    </row>
    <row r="25" spans="1:16" s="3" customFormat="1" ht="14.25" x14ac:dyDescent="0.2">
      <c r="A25" s="3">
        <v>24</v>
      </c>
      <c r="B25" s="35">
        <v>2018</v>
      </c>
      <c r="C25" s="36" t="s">
        <v>182</v>
      </c>
      <c r="D25" s="36" t="s">
        <v>163</v>
      </c>
      <c r="E25" s="36" t="s">
        <v>22</v>
      </c>
      <c r="F25" s="36" t="s">
        <v>183</v>
      </c>
      <c r="G25" s="35">
        <v>2019</v>
      </c>
      <c r="H25" s="36" t="s">
        <v>396</v>
      </c>
      <c r="I25" s="36" t="s">
        <v>397</v>
      </c>
      <c r="J25" s="35">
        <v>5</v>
      </c>
      <c r="K25" s="35">
        <v>20</v>
      </c>
      <c r="L25" s="35">
        <v>0</v>
      </c>
      <c r="M25" s="39">
        <v>43878</v>
      </c>
      <c r="O25" s="30">
        <v>29</v>
      </c>
      <c r="P25" s="30">
        <f>COUNTIF($K$2:$K$57,29)</f>
        <v>7</v>
      </c>
    </row>
    <row r="26" spans="1:16" s="3" customFormat="1" ht="14.25" x14ac:dyDescent="0.2">
      <c r="A26" s="3">
        <v>25</v>
      </c>
      <c r="B26" s="35">
        <v>2018</v>
      </c>
      <c r="C26" s="36" t="s">
        <v>184</v>
      </c>
      <c r="D26" s="36" t="s">
        <v>49</v>
      </c>
      <c r="E26" s="36" t="s">
        <v>22</v>
      </c>
      <c r="F26" s="36" t="s">
        <v>185</v>
      </c>
      <c r="G26" s="35">
        <v>2019</v>
      </c>
      <c r="H26" s="36" t="s">
        <v>396</v>
      </c>
      <c r="I26" s="36" t="s">
        <v>397</v>
      </c>
      <c r="J26" s="35">
        <v>5</v>
      </c>
      <c r="K26" s="35">
        <v>27</v>
      </c>
      <c r="L26" s="35">
        <v>0</v>
      </c>
      <c r="M26" s="39">
        <v>43878</v>
      </c>
      <c r="O26" s="30">
        <v>30</v>
      </c>
      <c r="P26" s="30">
        <f>COUNTIF($K$2:$K$57,30)</f>
        <v>7</v>
      </c>
    </row>
    <row r="27" spans="1:16" s="3" customFormat="1" ht="14.25" x14ac:dyDescent="0.2">
      <c r="A27" s="3">
        <v>26</v>
      </c>
      <c r="B27" s="35">
        <v>2016</v>
      </c>
      <c r="C27" s="36" t="s">
        <v>248</v>
      </c>
      <c r="D27" s="36" t="s">
        <v>249</v>
      </c>
      <c r="E27" s="36" t="s">
        <v>16</v>
      </c>
      <c r="F27" s="36" t="s">
        <v>250</v>
      </c>
      <c r="G27" s="35">
        <v>2017</v>
      </c>
      <c r="H27" s="36" t="s">
        <v>396</v>
      </c>
      <c r="I27" s="36" t="s">
        <v>397</v>
      </c>
      <c r="J27" s="35">
        <v>5</v>
      </c>
      <c r="K27" s="35">
        <v>25</v>
      </c>
      <c r="L27" s="35">
        <v>0</v>
      </c>
      <c r="M27" s="39">
        <v>43879</v>
      </c>
      <c r="O27" s="30" t="s">
        <v>363</v>
      </c>
      <c r="P27" s="30">
        <f>COUNTIF($K$2:$K$57,31)</f>
        <v>4</v>
      </c>
    </row>
    <row r="28" spans="1:16" s="3" customFormat="1" ht="12" x14ac:dyDescent="0.2">
      <c r="A28" s="3">
        <v>27</v>
      </c>
      <c r="B28" s="35">
        <v>2016</v>
      </c>
      <c r="C28" s="36" t="s">
        <v>251</v>
      </c>
      <c r="D28" s="36" t="s">
        <v>252</v>
      </c>
      <c r="E28" s="36" t="s">
        <v>22</v>
      </c>
      <c r="F28" s="36" t="s">
        <v>253</v>
      </c>
      <c r="G28" s="35">
        <v>2017</v>
      </c>
      <c r="H28" s="36" t="s">
        <v>396</v>
      </c>
      <c r="I28" s="36" t="s">
        <v>397</v>
      </c>
      <c r="J28" s="35">
        <v>5</v>
      </c>
      <c r="K28" s="35">
        <v>22</v>
      </c>
      <c r="L28" s="35">
        <v>0</v>
      </c>
      <c r="M28" s="39">
        <v>43879</v>
      </c>
    </row>
    <row r="29" spans="1:16" s="3" customFormat="1" ht="12" x14ac:dyDescent="0.2">
      <c r="A29" s="3">
        <v>28</v>
      </c>
      <c r="B29" s="35">
        <v>2017</v>
      </c>
      <c r="C29" s="36" t="s">
        <v>194</v>
      </c>
      <c r="D29" s="36" t="s">
        <v>195</v>
      </c>
      <c r="E29" s="36" t="s">
        <v>22</v>
      </c>
      <c r="F29" s="36" t="s">
        <v>196</v>
      </c>
      <c r="G29" s="35">
        <v>2018</v>
      </c>
      <c r="H29" s="36" t="s">
        <v>396</v>
      </c>
      <c r="I29" s="36" t="s">
        <v>397</v>
      </c>
      <c r="J29" s="35">
        <v>5</v>
      </c>
      <c r="K29" s="35">
        <v>27</v>
      </c>
      <c r="L29" s="35">
        <v>0</v>
      </c>
      <c r="M29" s="39">
        <v>43879</v>
      </c>
    </row>
    <row r="30" spans="1:16" s="3" customFormat="1" ht="12" x14ac:dyDescent="0.2">
      <c r="A30" s="3">
        <v>29</v>
      </c>
      <c r="B30" s="35">
        <v>2018</v>
      </c>
      <c r="C30" s="36" t="s">
        <v>103</v>
      </c>
      <c r="D30" s="36" t="s">
        <v>37</v>
      </c>
      <c r="E30" s="36" t="s">
        <v>22</v>
      </c>
      <c r="F30" s="36" t="s">
        <v>104</v>
      </c>
      <c r="G30" s="35">
        <v>2019</v>
      </c>
      <c r="H30" s="36" t="s">
        <v>396</v>
      </c>
      <c r="I30" s="36" t="s">
        <v>397</v>
      </c>
      <c r="J30" s="35">
        <v>5</v>
      </c>
      <c r="K30" s="35">
        <v>29</v>
      </c>
      <c r="L30" s="35">
        <v>0</v>
      </c>
      <c r="M30" s="39">
        <v>43879</v>
      </c>
    </row>
    <row r="31" spans="1:16" s="3" customFormat="1" ht="12" x14ac:dyDescent="0.2">
      <c r="A31" s="3">
        <v>30</v>
      </c>
      <c r="B31" s="35">
        <v>2018</v>
      </c>
      <c r="C31" s="36" t="s">
        <v>114</v>
      </c>
      <c r="D31" s="36" t="s">
        <v>115</v>
      </c>
      <c r="E31" s="36" t="s">
        <v>22</v>
      </c>
      <c r="F31" s="36" t="s">
        <v>116</v>
      </c>
      <c r="G31" s="35">
        <v>2019</v>
      </c>
      <c r="H31" s="36" t="s">
        <v>396</v>
      </c>
      <c r="I31" s="36" t="s">
        <v>397</v>
      </c>
      <c r="J31" s="35">
        <v>5</v>
      </c>
      <c r="K31" s="35">
        <v>28</v>
      </c>
      <c r="L31" s="35">
        <v>0</v>
      </c>
      <c r="M31" s="39">
        <v>43879</v>
      </c>
    </row>
    <row r="32" spans="1:16" s="3" customFormat="1" ht="12" x14ac:dyDescent="0.2">
      <c r="A32" s="3">
        <v>31</v>
      </c>
      <c r="B32" s="35">
        <v>2018</v>
      </c>
      <c r="C32" s="36" t="s">
        <v>117</v>
      </c>
      <c r="D32" s="36" t="s">
        <v>118</v>
      </c>
      <c r="E32" s="36" t="s">
        <v>22</v>
      </c>
      <c r="F32" s="36" t="s">
        <v>119</v>
      </c>
      <c r="G32" s="35">
        <v>2019</v>
      </c>
      <c r="H32" s="36" t="s">
        <v>396</v>
      </c>
      <c r="I32" s="36" t="s">
        <v>397</v>
      </c>
      <c r="J32" s="35">
        <v>5</v>
      </c>
      <c r="K32" s="35">
        <v>31</v>
      </c>
      <c r="L32" s="35">
        <v>1</v>
      </c>
      <c r="M32" s="39">
        <v>43879</v>
      </c>
    </row>
    <row r="33" spans="1:13" s="3" customFormat="1" ht="12" x14ac:dyDescent="0.2">
      <c r="A33" s="3">
        <v>32</v>
      </c>
      <c r="B33" s="35">
        <v>2018</v>
      </c>
      <c r="C33" s="36" t="s">
        <v>132</v>
      </c>
      <c r="D33" s="36" t="s">
        <v>133</v>
      </c>
      <c r="E33" s="36" t="s">
        <v>16</v>
      </c>
      <c r="F33" s="36" t="s">
        <v>134</v>
      </c>
      <c r="G33" s="35">
        <v>2019</v>
      </c>
      <c r="H33" s="36" t="s">
        <v>396</v>
      </c>
      <c r="I33" s="36" t="s">
        <v>397</v>
      </c>
      <c r="J33" s="35">
        <v>5</v>
      </c>
      <c r="K33" s="35">
        <v>31</v>
      </c>
      <c r="L33" s="35">
        <v>1</v>
      </c>
      <c r="M33" s="39">
        <v>43879</v>
      </c>
    </row>
    <row r="34" spans="1:13" s="3" customFormat="1" ht="12" x14ac:dyDescent="0.2">
      <c r="A34" s="3">
        <v>33</v>
      </c>
      <c r="B34" s="35">
        <v>2018</v>
      </c>
      <c r="C34" s="36" t="s">
        <v>144</v>
      </c>
      <c r="D34" s="36" t="s">
        <v>145</v>
      </c>
      <c r="E34" s="36" t="s">
        <v>16</v>
      </c>
      <c r="F34" s="36" t="s">
        <v>146</v>
      </c>
      <c r="G34" s="35">
        <v>2019</v>
      </c>
      <c r="H34" s="36" t="s">
        <v>396</v>
      </c>
      <c r="I34" s="36" t="s">
        <v>397</v>
      </c>
      <c r="J34" s="35">
        <v>5</v>
      </c>
      <c r="K34" s="35">
        <v>30</v>
      </c>
      <c r="L34" s="35">
        <v>0</v>
      </c>
      <c r="M34" s="39">
        <v>43879</v>
      </c>
    </row>
    <row r="35" spans="1:13" s="3" customFormat="1" ht="12" x14ac:dyDescent="0.2">
      <c r="A35" s="3">
        <v>34</v>
      </c>
      <c r="B35" s="35">
        <v>2018</v>
      </c>
      <c r="C35" s="36" t="s">
        <v>158</v>
      </c>
      <c r="D35" s="36" t="s">
        <v>25</v>
      </c>
      <c r="E35" s="36" t="s">
        <v>22</v>
      </c>
      <c r="F35" s="36" t="s">
        <v>159</v>
      </c>
      <c r="G35" s="35">
        <v>2019</v>
      </c>
      <c r="H35" s="36" t="s">
        <v>396</v>
      </c>
      <c r="I35" s="36" t="s">
        <v>397</v>
      </c>
      <c r="J35" s="35">
        <v>5</v>
      </c>
      <c r="K35" s="35">
        <v>29</v>
      </c>
      <c r="L35" s="35">
        <v>0</v>
      </c>
      <c r="M35" s="39">
        <v>43879</v>
      </c>
    </row>
    <row r="36" spans="1:13" s="3" customFormat="1" ht="12" x14ac:dyDescent="0.2">
      <c r="A36" s="3">
        <v>35</v>
      </c>
      <c r="B36" s="35">
        <v>2018</v>
      </c>
      <c r="C36" s="36" t="s">
        <v>160</v>
      </c>
      <c r="D36" s="36" t="s">
        <v>79</v>
      </c>
      <c r="E36" s="36" t="s">
        <v>22</v>
      </c>
      <c r="F36" s="36" t="s">
        <v>161</v>
      </c>
      <c r="G36" s="35">
        <v>2019</v>
      </c>
      <c r="H36" s="36" t="s">
        <v>396</v>
      </c>
      <c r="I36" s="36" t="s">
        <v>397</v>
      </c>
      <c r="J36" s="35">
        <v>5</v>
      </c>
      <c r="K36" s="35">
        <v>29</v>
      </c>
      <c r="L36" s="35">
        <v>0</v>
      </c>
      <c r="M36" s="39">
        <v>43879</v>
      </c>
    </row>
    <row r="37" spans="1:13" s="3" customFormat="1" ht="12" x14ac:dyDescent="0.2">
      <c r="A37" s="3">
        <v>36</v>
      </c>
      <c r="B37" s="35">
        <v>2018</v>
      </c>
      <c r="C37" s="36" t="s">
        <v>162</v>
      </c>
      <c r="D37" s="36" t="s">
        <v>163</v>
      </c>
      <c r="E37" s="36" t="s">
        <v>22</v>
      </c>
      <c r="F37" s="36" t="s">
        <v>164</v>
      </c>
      <c r="G37" s="35">
        <v>2019</v>
      </c>
      <c r="H37" s="36" t="s">
        <v>396</v>
      </c>
      <c r="I37" s="36" t="s">
        <v>397</v>
      </c>
      <c r="J37" s="35">
        <v>5</v>
      </c>
      <c r="K37" s="35">
        <v>30</v>
      </c>
      <c r="L37" s="35">
        <v>0</v>
      </c>
      <c r="M37" s="39">
        <v>43879</v>
      </c>
    </row>
    <row r="38" spans="1:13" s="3" customFormat="1" ht="12" x14ac:dyDescent="0.2">
      <c r="A38" s="3">
        <v>37</v>
      </c>
      <c r="B38" s="35">
        <v>2018</v>
      </c>
      <c r="C38" s="36" t="s">
        <v>165</v>
      </c>
      <c r="D38" s="36" t="s">
        <v>34</v>
      </c>
      <c r="E38" s="36" t="s">
        <v>22</v>
      </c>
      <c r="F38" s="36" t="s">
        <v>166</v>
      </c>
      <c r="G38" s="35">
        <v>2019</v>
      </c>
      <c r="H38" s="36" t="s">
        <v>396</v>
      </c>
      <c r="I38" s="36" t="s">
        <v>397</v>
      </c>
      <c r="J38" s="35">
        <v>5</v>
      </c>
      <c r="K38" s="35">
        <v>26</v>
      </c>
      <c r="L38" s="35">
        <v>0</v>
      </c>
      <c r="M38" s="39">
        <v>43879</v>
      </c>
    </row>
    <row r="39" spans="1:13" s="3" customFormat="1" ht="12" x14ac:dyDescent="0.2">
      <c r="A39" s="3">
        <v>38</v>
      </c>
      <c r="B39" s="35">
        <v>2018</v>
      </c>
      <c r="C39" s="36" t="s">
        <v>135</v>
      </c>
      <c r="D39" s="36" t="s">
        <v>136</v>
      </c>
      <c r="E39" s="36" t="s">
        <v>22</v>
      </c>
      <c r="F39" s="36" t="s">
        <v>137</v>
      </c>
      <c r="G39" s="35">
        <v>2019</v>
      </c>
      <c r="H39" s="36" t="s">
        <v>396</v>
      </c>
      <c r="I39" s="36" t="s">
        <v>397</v>
      </c>
      <c r="J39" s="35">
        <v>5</v>
      </c>
      <c r="K39" s="35">
        <v>25</v>
      </c>
      <c r="L39" s="35">
        <v>0</v>
      </c>
      <c r="M39" s="39">
        <v>43990</v>
      </c>
    </row>
    <row r="40" spans="1:13" s="3" customFormat="1" ht="12" x14ac:dyDescent="0.2">
      <c r="A40" s="3">
        <v>39</v>
      </c>
      <c r="B40" s="35">
        <v>2018</v>
      </c>
      <c r="C40" s="36" t="s">
        <v>108</v>
      </c>
      <c r="D40" s="36" t="s">
        <v>109</v>
      </c>
      <c r="E40" s="36" t="s">
        <v>22</v>
      </c>
      <c r="F40" s="36" t="s">
        <v>110</v>
      </c>
      <c r="G40" s="35">
        <v>2019</v>
      </c>
      <c r="H40" s="36" t="s">
        <v>396</v>
      </c>
      <c r="I40" s="36" t="s">
        <v>397</v>
      </c>
      <c r="J40" s="35">
        <v>5</v>
      </c>
      <c r="K40" s="35">
        <v>30</v>
      </c>
      <c r="L40" s="35">
        <v>0</v>
      </c>
      <c r="M40" s="39">
        <v>44000</v>
      </c>
    </row>
    <row r="41" spans="1:13" s="3" customFormat="1" ht="12" x14ac:dyDescent="0.2">
      <c r="A41" s="3">
        <v>40</v>
      </c>
      <c r="B41" s="35">
        <v>2018</v>
      </c>
      <c r="C41" s="36" t="s">
        <v>123</v>
      </c>
      <c r="D41" s="36" t="s">
        <v>40</v>
      </c>
      <c r="E41" s="36" t="s">
        <v>22</v>
      </c>
      <c r="F41" s="36" t="s">
        <v>124</v>
      </c>
      <c r="G41" s="35">
        <v>2019</v>
      </c>
      <c r="H41" s="36" t="s">
        <v>396</v>
      </c>
      <c r="I41" s="36" t="s">
        <v>397</v>
      </c>
      <c r="J41" s="35">
        <v>5</v>
      </c>
      <c r="K41" s="35">
        <v>28</v>
      </c>
      <c r="L41" s="35">
        <v>0</v>
      </c>
      <c r="M41" s="39">
        <v>44000</v>
      </c>
    </row>
    <row r="42" spans="1:13" s="3" customFormat="1" ht="12" x14ac:dyDescent="0.2">
      <c r="A42" s="3">
        <v>41</v>
      </c>
      <c r="B42" s="35">
        <v>2018</v>
      </c>
      <c r="C42" s="36" t="s">
        <v>125</v>
      </c>
      <c r="D42" s="36" t="s">
        <v>126</v>
      </c>
      <c r="E42" s="36" t="s">
        <v>22</v>
      </c>
      <c r="F42" s="36" t="s">
        <v>127</v>
      </c>
      <c r="G42" s="35">
        <v>2019</v>
      </c>
      <c r="H42" s="36" t="s">
        <v>396</v>
      </c>
      <c r="I42" s="36" t="s">
        <v>397</v>
      </c>
      <c r="J42" s="35">
        <v>5</v>
      </c>
      <c r="K42" s="35">
        <v>24</v>
      </c>
      <c r="L42" s="35">
        <v>0</v>
      </c>
      <c r="M42" s="39">
        <v>44000</v>
      </c>
    </row>
    <row r="43" spans="1:13" s="3" customFormat="1" ht="12" x14ac:dyDescent="0.2">
      <c r="A43" s="3">
        <v>42</v>
      </c>
      <c r="B43" s="35">
        <v>2018</v>
      </c>
      <c r="C43" s="36" t="s">
        <v>130</v>
      </c>
      <c r="D43" s="36" t="s">
        <v>82</v>
      </c>
      <c r="E43" s="36" t="s">
        <v>16</v>
      </c>
      <c r="F43" s="36" t="s">
        <v>131</v>
      </c>
      <c r="G43" s="35">
        <v>2019</v>
      </c>
      <c r="H43" s="36" t="s">
        <v>396</v>
      </c>
      <c r="I43" s="36" t="s">
        <v>397</v>
      </c>
      <c r="J43" s="35">
        <v>5</v>
      </c>
      <c r="K43" s="35">
        <v>26</v>
      </c>
      <c r="L43" s="35">
        <v>0</v>
      </c>
      <c r="M43" s="39">
        <v>44000</v>
      </c>
    </row>
    <row r="44" spans="1:13" s="3" customFormat="1" ht="12" x14ac:dyDescent="0.2">
      <c r="A44" s="3">
        <v>43</v>
      </c>
      <c r="B44" s="35">
        <v>2018</v>
      </c>
      <c r="C44" s="36" t="s">
        <v>153</v>
      </c>
      <c r="D44" s="36" t="s">
        <v>154</v>
      </c>
      <c r="E44" s="36" t="s">
        <v>22</v>
      </c>
      <c r="F44" s="36" t="s">
        <v>155</v>
      </c>
      <c r="G44" s="35">
        <v>2019</v>
      </c>
      <c r="H44" s="36" t="s">
        <v>396</v>
      </c>
      <c r="I44" s="36" t="s">
        <v>397</v>
      </c>
      <c r="J44" s="35">
        <v>5</v>
      </c>
      <c r="K44" s="35">
        <v>30</v>
      </c>
      <c r="L44" s="35">
        <v>0</v>
      </c>
      <c r="M44" s="39">
        <v>44000</v>
      </c>
    </row>
    <row r="45" spans="1:13" s="3" customFormat="1" ht="12" x14ac:dyDescent="0.2">
      <c r="A45" s="3">
        <v>44</v>
      </c>
      <c r="B45" s="35">
        <v>2018</v>
      </c>
      <c r="C45" s="36" t="s">
        <v>179</v>
      </c>
      <c r="D45" s="36" t="s">
        <v>180</v>
      </c>
      <c r="E45" s="36" t="s">
        <v>22</v>
      </c>
      <c r="F45" s="36" t="s">
        <v>181</v>
      </c>
      <c r="G45" s="35">
        <v>2019</v>
      </c>
      <c r="H45" s="36" t="s">
        <v>396</v>
      </c>
      <c r="I45" s="36" t="s">
        <v>397</v>
      </c>
      <c r="J45" s="35">
        <v>5</v>
      </c>
      <c r="K45" s="35">
        <v>28</v>
      </c>
      <c r="L45" s="35">
        <v>0</v>
      </c>
      <c r="M45" s="39">
        <v>44000</v>
      </c>
    </row>
    <row r="46" spans="1:13" s="3" customFormat="1" ht="12" x14ac:dyDescent="0.2">
      <c r="A46" s="3">
        <v>45</v>
      </c>
      <c r="B46" s="35">
        <v>2016</v>
      </c>
      <c r="C46" s="36" t="s">
        <v>239</v>
      </c>
      <c r="D46" s="36" t="s">
        <v>240</v>
      </c>
      <c r="E46" s="36" t="s">
        <v>16</v>
      </c>
      <c r="F46" s="36" t="s">
        <v>241</v>
      </c>
      <c r="G46" s="35">
        <v>2017</v>
      </c>
      <c r="H46" s="36" t="s">
        <v>396</v>
      </c>
      <c r="I46" s="36" t="s">
        <v>397</v>
      </c>
      <c r="J46" s="35">
        <v>5</v>
      </c>
      <c r="K46" s="35">
        <v>23</v>
      </c>
      <c r="L46" s="35">
        <v>0</v>
      </c>
      <c r="M46" s="39">
        <v>44028</v>
      </c>
    </row>
    <row r="47" spans="1:13" s="3" customFormat="1" ht="12" x14ac:dyDescent="0.2">
      <c r="A47" s="3">
        <v>46</v>
      </c>
      <c r="B47" s="35">
        <v>2018</v>
      </c>
      <c r="C47" s="36" t="s">
        <v>92</v>
      </c>
      <c r="D47" s="36" t="s">
        <v>93</v>
      </c>
      <c r="E47" s="36" t="s">
        <v>16</v>
      </c>
      <c r="F47" s="36" t="s">
        <v>94</v>
      </c>
      <c r="G47" s="35">
        <v>2019</v>
      </c>
      <c r="H47" s="36" t="s">
        <v>396</v>
      </c>
      <c r="I47" s="36" t="s">
        <v>397</v>
      </c>
      <c r="J47" s="35">
        <v>5</v>
      </c>
      <c r="K47" s="35">
        <v>24</v>
      </c>
      <c r="L47" s="35">
        <v>0</v>
      </c>
      <c r="M47" s="39">
        <v>44028</v>
      </c>
    </row>
    <row r="48" spans="1:13" s="3" customFormat="1" ht="12" x14ac:dyDescent="0.2">
      <c r="A48" s="3">
        <v>47</v>
      </c>
      <c r="B48" s="35">
        <v>2018</v>
      </c>
      <c r="C48" s="36" t="s">
        <v>100</v>
      </c>
      <c r="D48" s="36" t="s">
        <v>101</v>
      </c>
      <c r="E48" s="36" t="s">
        <v>22</v>
      </c>
      <c r="F48" s="36" t="s">
        <v>102</v>
      </c>
      <c r="G48" s="35">
        <v>2019</v>
      </c>
      <c r="H48" s="36" t="s">
        <v>396</v>
      </c>
      <c r="I48" s="36" t="s">
        <v>397</v>
      </c>
      <c r="J48" s="35">
        <v>5</v>
      </c>
      <c r="K48" s="35">
        <v>27</v>
      </c>
      <c r="L48" s="35">
        <v>0</v>
      </c>
      <c r="M48" s="39">
        <v>44028</v>
      </c>
    </row>
    <row r="49" spans="1:13" s="3" customFormat="1" ht="12" x14ac:dyDescent="0.2">
      <c r="A49" s="3">
        <v>48</v>
      </c>
      <c r="B49" s="35">
        <v>2018</v>
      </c>
      <c r="C49" s="36" t="s">
        <v>105</v>
      </c>
      <c r="D49" s="36" t="s">
        <v>106</v>
      </c>
      <c r="E49" s="36" t="s">
        <v>16</v>
      </c>
      <c r="F49" s="36" t="s">
        <v>107</v>
      </c>
      <c r="G49" s="35">
        <v>2019</v>
      </c>
      <c r="H49" s="36" t="s">
        <v>396</v>
      </c>
      <c r="I49" s="36" t="s">
        <v>397</v>
      </c>
      <c r="J49" s="35">
        <v>5</v>
      </c>
      <c r="K49" s="35">
        <v>26</v>
      </c>
      <c r="L49" s="35">
        <v>0</v>
      </c>
      <c r="M49" s="39">
        <v>44028</v>
      </c>
    </row>
    <row r="50" spans="1:13" s="3" customFormat="1" ht="12" x14ac:dyDescent="0.2">
      <c r="A50" s="3">
        <v>49</v>
      </c>
      <c r="B50" s="35">
        <v>2018</v>
      </c>
      <c r="C50" s="36" t="s">
        <v>128</v>
      </c>
      <c r="D50" s="36" t="s">
        <v>109</v>
      </c>
      <c r="E50" s="36" t="s">
        <v>22</v>
      </c>
      <c r="F50" s="36" t="s">
        <v>129</v>
      </c>
      <c r="G50" s="35">
        <v>2019</v>
      </c>
      <c r="H50" s="36" t="s">
        <v>396</v>
      </c>
      <c r="I50" s="36" t="s">
        <v>397</v>
      </c>
      <c r="J50" s="35">
        <v>5</v>
      </c>
      <c r="K50" s="35">
        <v>30</v>
      </c>
      <c r="L50" s="35">
        <v>0</v>
      </c>
      <c r="M50" s="39">
        <v>44028</v>
      </c>
    </row>
    <row r="51" spans="1:13" s="3" customFormat="1" ht="12" x14ac:dyDescent="0.2">
      <c r="A51" s="3">
        <v>50</v>
      </c>
      <c r="B51" s="35">
        <v>2018</v>
      </c>
      <c r="C51" s="36" t="s">
        <v>170</v>
      </c>
      <c r="D51" s="36" t="s">
        <v>171</v>
      </c>
      <c r="E51" s="36" t="s">
        <v>16</v>
      </c>
      <c r="F51" s="36" t="s">
        <v>172</v>
      </c>
      <c r="G51" s="35">
        <v>2019</v>
      </c>
      <c r="H51" s="36" t="s">
        <v>396</v>
      </c>
      <c r="I51" s="36" t="s">
        <v>397</v>
      </c>
      <c r="J51" s="35">
        <v>5</v>
      </c>
      <c r="K51" s="35">
        <v>24</v>
      </c>
      <c r="L51" s="35">
        <v>0</v>
      </c>
      <c r="M51" s="39">
        <v>44028</v>
      </c>
    </row>
    <row r="52" spans="1:13" s="3" customFormat="1" ht="12" x14ac:dyDescent="0.2">
      <c r="A52" s="3">
        <v>51</v>
      </c>
      <c r="B52" s="35">
        <v>2018</v>
      </c>
      <c r="C52" s="36" t="s">
        <v>167</v>
      </c>
      <c r="D52" s="36" t="s">
        <v>168</v>
      </c>
      <c r="E52" s="36" t="s">
        <v>22</v>
      </c>
      <c r="F52" s="36" t="s">
        <v>169</v>
      </c>
      <c r="G52" s="35">
        <v>2019</v>
      </c>
      <c r="H52" s="36" t="s">
        <v>396</v>
      </c>
      <c r="I52" s="36" t="s">
        <v>397</v>
      </c>
      <c r="J52" s="35">
        <v>5</v>
      </c>
      <c r="K52" s="35">
        <v>26</v>
      </c>
      <c r="L52" s="35">
        <v>0</v>
      </c>
      <c r="M52" s="39">
        <v>44090</v>
      </c>
    </row>
    <row r="53" spans="1:13" s="3" customFormat="1" ht="12" x14ac:dyDescent="0.2">
      <c r="A53" s="3">
        <v>52</v>
      </c>
      <c r="B53" s="35">
        <v>2018</v>
      </c>
      <c r="C53" s="36" t="s">
        <v>147</v>
      </c>
      <c r="D53" s="36" t="s">
        <v>148</v>
      </c>
      <c r="E53" s="36" t="s">
        <v>22</v>
      </c>
      <c r="F53" s="36" t="s">
        <v>149</v>
      </c>
      <c r="G53" s="35">
        <v>2019</v>
      </c>
      <c r="H53" s="36" t="s">
        <v>396</v>
      </c>
      <c r="I53" s="36" t="s">
        <v>397</v>
      </c>
      <c r="J53" s="35">
        <v>5</v>
      </c>
      <c r="K53" s="35">
        <v>18</v>
      </c>
      <c r="L53" s="35">
        <v>0</v>
      </c>
      <c r="M53" s="39">
        <v>44096</v>
      </c>
    </row>
    <row r="54" spans="1:13" s="3" customFormat="1" ht="12" x14ac:dyDescent="0.2">
      <c r="A54" s="3">
        <v>53</v>
      </c>
      <c r="B54" s="35">
        <v>2018</v>
      </c>
      <c r="C54" s="36" t="s">
        <v>95</v>
      </c>
      <c r="D54" s="36" t="s">
        <v>82</v>
      </c>
      <c r="E54" s="36" t="s">
        <v>16</v>
      </c>
      <c r="F54" s="36" t="s">
        <v>96</v>
      </c>
      <c r="G54" s="35">
        <v>2019</v>
      </c>
      <c r="H54" s="36" t="s">
        <v>396</v>
      </c>
      <c r="I54" s="36" t="s">
        <v>397</v>
      </c>
      <c r="J54" s="35">
        <v>5</v>
      </c>
      <c r="K54" s="35">
        <v>24</v>
      </c>
      <c r="L54" s="35">
        <v>0</v>
      </c>
      <c r="M54" s="39">
        <v>44176</v>
      </c>
    </row>
    <row r="55" spans="1:13" s="3" customFormat="1" ht="12" x14ac:dyDescent="0.2">
      <c r="A55" s="3">
        <v>54</v>
      </c>
      <c r="B55" s="35">
        <v>2018</v>
      </c>
      <c r="C55" s="36" t="s">
        <v>97</v>
      </c>
      <c r="D55" s="36" t="s">
        <v>98</v>
      </c>
      <c r="E55" s="36" t="s">
        <v>16</v>
      </c>
      <c r="F55" s="36" t="s">
        <v>99</v>
      </c>
      <c r="G55" s="35">
        <v>2019</v>
      </c>
      <c r="H55" s="36" t="s">
        <v>396</v>
      </c>
      <c r="I55" s="36" t="s">
        <v>397</v>
      </c>
      <c r="J55" s="35">
        <v>5</v>
      </c>
      <c r="K55" s="35">
        <v>23</v>
      </c>
      <c r="L55" s="35">
        <v>0</v>
      </c>
      <c r="M55" s="39">
        <v>44176</v>
      </c>
    </row>
    <row r="56" spans="1:13" s="3" customFormat="1" ht="12" x14ac:dyDescent="0.2">
      <c r="A56" s="3">
        <v>55</v>
      </c>
      <c r="B56" s="35">
        <v>2018</v>
      </c>
      <c r="C56" s="36" t="s">
        <v>156</v>
      </c>
      <c r="D56" s="36" t="s">
        <v>34</v>
      </c>
      <c r="E56" s="36" t="s">
        <v>22</v>
      </c>
      <c r="F56" s="36" t="s">
        <v>157</v>
      </c>
      <c r="G56" s="35">
        <v>2019</v>
      </c>
      <c r="H56" s="36" t="s">
        <v>396</v>
      </c>
      <c r="I56" s="36" t="s">
        <v>397</v>
      </c>
      <c r="J56" s="35">
        <v>5</v>
      </c>
      <c r="K56" s="35">
        <v>20</v>
      </c>
      <c r="L56" s="35">
        <v>0</v>
      </c>
      <c r="M56" s="39">
        <v>44176</v>
      </c>
    </row>
    <row r="57" spans="1:13" s="3" customFormat="1" ht="12" x14ac:dyDescent="0.2">
      <c r="A57" s="3">
        <v>56</v>
      </c>
      <c r="B57" s="35">
        <v>2018</v>
      </c>
      <c r="C57" s="36" t="s">
        <v>173</v>
      </c>
      <c r="D57" s="36" t="s">
        <v>174</v>
      </c>
      <c r="E57" s="36" t="s">
        <v>22</v>
      </c>
      <c r="F57" s="36" t="s">
        <v>175</v>
      </c>
      <c r="G57" s="35">
        <v>2019</v>
      </c>
      <c r="H57" s="36" t="s">
        <v>396</v>
      </c>
      <c r="I57" s="36" t="s">
        <v>397</v>
      </c>
      <c r="J57" s="35">
        <v>5</v>
      </c>
      <c r="K57" s="35">
        <v>23</v>
      </c>
      <c r="L57" s="35">
        <v>0</v>
      </c>
      <c r="M57" s="39">
        <v>44181</v>
      </c>
    </row>
    <row r="58" spans="1:13" s="3" customFormat="1" ht="12" x14ac:dyDescent="0.2">
      <c r="A58" s="3">
        <v>1</v>
      </c>
      <c r="B58" s="40">
        <v>2019</v>
      </c>
      <c r="C58" s="41" t="s">
        <v>27</v>
      </c>
      <c r="D58" s="41" t="s">
        <v>28</v>
      </c>
      <c r="E58" s="41" t="s">
        <v>22</v>
      </c>
      <c r="F58" s="41" t="s">
        <v>29</v>
      </c>
      <c r="G58" s="40">
        <v>2020</v>
      </c>
      <c r="H58" s="41" t="s">
        <v>396</v>
      </c>
      <c r="I58" s="41" t="s">
        <v>397</v>
      </c>
      <c r="J58" s="40">
        <v>5</v>
      </c>
      <c r="K58" s="40">
        <v>30</v>
      </c>
      <c r="L58" s="40">
        <v>0</v>
      </c>
      <c r="M58" s="42">
        <v>44242</v>
      </c>
    </row>
    <row r="59" spans="1:13" s="3" customFormat="1" ht="12" x14ac:dyDescent="0.2">
      <c r="A59" s="3">
        <v>2</v>
      </c>
      <c r="B59" s="40">
        <v>2019</v>
      </c>
      <c r="C59" s="41" t="s">
        <v>36</v>
      </c>
      <c r="D59" s="41" t="s">
        <v>37</v>
      </c>
      <c r="E59" s="41" t="s">
        <v>22</v>
      </c>
      <c r="F59" s="41" t="s">
        <v>38</v>
      </c>
      <c r="G59" s="40">
        <v>2020</v>
      </c>
      <c r="H59" s="41" t="s">
        <v>396</v>
      </c>
      <c r="I59" s="41" t="s">
        <v>397</v>
      </c>
      <c r="J59" s="40">
        <v>5</v>
      </c>
      <c r="K59" s="40">
        <v>29</v>
      </c>
      <c r="L59" s="40">
        <v>0</v>
      </c>
      <c r="M59" s="42">
        <v>44242</v>
      </c>
    </row>
    <row r="60" spans="1:13" s="3" customFormat="1" ht="12" x14ac:dyDescent="0.2">
      <c r="A60" s="3">
        <v>3</v>
      </c>
      <c r="B60" s="40">
        <v>2019</v>
      </c>
      <c r="C60" s="41" t="s">
        <v>84</v>
      </c>
      <c r="D60" s="41" t="s">
        <v>31</v>
      </c>
      <c r="E60" s="41" t="s">
        <v>22</v>
      </c>
      <c r="F60" s="41" t="s">
        <v>85</v>
      </c>
      <c r="G60" s="40">
        <v>2020</v>
      </c>
      <c r="H60" s="41" t="s">
        <v>396</v>
      </c>
      <c r="I60" s="41" t="s">
        <v>397</v>
      </c>
      <c r="J60" s="40">
        <v>5</v>
      </c>
      <c r="K60" s="40">
        <v>30</v>
      </c>
      <c r="L60" s="40">
        <v>0</v>
      </c>
      <c r="M60" s="42">
        <v>44242</v>
      </c>
    </row>
    <row r="61" spans="1:13" s="3" customFormat="1" ht="12" x14ac:dyDescent="0.2">
      <c r="A61" s="3">
        <v>4</v>
      </c>
      <c r="B61" s="40">
        <v>2019</v>
      </c>
      <c r="C61" s="41" t="s">
        <v>89</v>
      </c>
      <c r="D61" s="41" t="s">
        <v>90</v>
      </c>
      <c r="E61" s="41" t="s">
        <v>22</v>
      </c>
      <c r="F61" s="41" t="s">
        <v>91</v>
      </c>
      <c r="G61" s="40">
        <v>2020</v>
      </c>
      <c r="H61" s="41" t="s">
        <v>396</v>
      </c>
      <c r="I61" s="41" t="s">
        <v>397</v>
      </c>
      <c r="J61" s="40">
        <v>5</v>
      </c>
      <c r="K61" s="40">
        <v>29</v>
      </c>
      <c r="L61" s="40">
        <v>0</v>
      </c>
      <c r="M61" s="42">
        <v>44242</v>
      </c>
    </row>
    <row r="62" spans="1:13" s="3" customFormat="1" ht="12" x14ac:dyDescent="0.2">
      <c r="A62" s="3">
        <v>5</v>
      </c>
      <c r="B62" s="40">
        <v>2016</v>
      </c>
      <c r="C62" s="41" t="s">
        <v>237</v>
      </c>
      <c r="D62" s="41" t="s">
        <v>51</v>
      </c>
      <c r="E62" s="41" t="s">
        <v>16</v>
      </c>
      <c r="F62" s="41" t="s">
        <v>238</v>
      </c>
      <c r="G62" s="40">
        <v>2017</v>
      </c>
      <c r="H62" s="41" t="s">
        <v>396</v>
      </c>
      <c r="I62" s="41" t="s">
        <v>397</v>
      </c>
      <c r="J62" s="40">
        <v>1</v>
      </c>
      <c r="K62" s="40">
        <v>26</v>
      </c>
      <c r="L62" s="40">
        <v>0</v>
      </c>
      <c r="M62" s="42">
        <v>44249</v>
      </c>
    </row>
    <row r="63" spans="1:13" s="3" customFormat="1" ht="12" x14ac:dyDescent="0.2">
      <c r="A63" s="3">
        <v>6</v>
      </c>
      <c r="B63" s="40">
        <v>2018</v>
      </c>
      <c r="C63" s="41" t="s">
        <v>111</v>
      </c>
      <c r="D63" s="41" t="s">
        <v>112</v>
      </c>
      <c r="E63" s="41" t="s">
        <v>16</v>
      </c>
      <c r="F63" s="41" t="s">
        <v>113</v>
      </c>
      <c r="G63" s="40">
        <v>2019</v>
      </c>
      <c r="H63" s="41" t="s">
        <v>396</v>
      </c>
      <c r="I63" s="41" t="s">
        <v>397</v>
      </c>
      <c r="J63" s="40">
        <v>5</v>
      </c>
      <c r="K63" s="40">
        <v>25</v>
      </c>
      <c r="L63" s="40">
        <v>0</v>
      </c>
      <c r="M63" s="42">
        <v>44249</v>
      </c>
    </row>
    <row r="64" spans="1:13" s="3" customFormat="1" ht="12" x14ac:dyDescent="0.2">
      <c r="A64" s="3">
        <v>7</v>
      </c>
      <c r="B64" s="40">
        <v>2018</v>
      </c>
      <c r="C64" s="41" t="s">
        <v>138</v>
      </c>
      <c r="D64" s="41" t="s">
        <v>139</v>
      </c>
      <c r="E64" s="41" t="s">
        <v>22</v>
      </c>
      <c r="F64" s="41" t="s">
        <v>140</v>
      </c>
      <c r="G64" s="40">
        <v>2019</v>
      </c>
      <c r="H64" s="41" t="s">
        <v>396</v>
      </c>
      <c r="I64" s="41" t="s">
        <v>397</v>
      </c>
      <c r="J64" s="40">
        <v>5</v>
      </c>
      <c r="K64" s="40">
        <v>19</v>
      </c>
      <c r="L64" s="40">
        <v>0</v>
      </c>
      <c r="M64" s="42">
        <v>44249</v>
      </c>
    </row>
    <row r="65" spans="1:16" s="3" customFormat="1" ht="12" x14ac:dyDescent="0.2">
      <c r="A65" s="3">
        <v>8</v>
      </c>
      <c r="B65" s="40">
        <v>2018</v>
      </c>
      <c r="C65" s="41" t="s">
        <v>150</v>
      </c>
      <c r="D65" s="41" t="s">
        <v>151</v>
      </c>
      <c r="E65" s="41" t="s">
        <v>16</v>
      </c>
      <c r="F65" s="41" t="s">
        <v>152</v>
      </c>
      <c r="G65" s="40">
        <v>2019</v>
      </c>
      <c r="H65" s="41" t="s">
        <v>396</v>
      </c>
      <c r="I65" s="41" t="s">
        <v>397</v>
      </c>
      <c r="J65" s="40">
        <v>5</v>
      </c>
      <c r="K65" s="40">
        <v>24</v>
      </c>
      <c r="L65" s="40">
        <v>0</v>
      </c>
      <c r="M65" s="42">
        <v>44249</v>
      </c>
    </row>
    <row r="66" spans="1:16" s="3" customFormat="1" ht="14.25" x14ac:dyDescent="0.2">
      <c r="A66" s="3">
        <v>9</v>
      </c>
      <c r="B66" s="40">
        <v>2018</v>
      </c>
      <c r="C66" s="41" t="s">
        <v>176</v>
      </c>
      <c r="D66" s="41" t="s">
        <v>177</v>
      </c>
      <c r="E66" s="41" t="s">
        <v>16</v>
      </c>
      <c r="F66" s="41" t="s">
        <v>178</v>
      </c>
      <c r="G66" s="40">
        <v>2019</v>
      </c>
      <c r="H66" s="41" t="s">
        <v>396</v>
      </c>
      <c r="I66" s="41" t="s">
        <v>397</v>
      </c>
      <c r="J66" s="40">
        <v>5</v>
      </c>
      <c r="K66" s="40">
        <v>29</v>
      </c>
      <c r="L66" s="40">
        <v>0</v>
      </c>
      <c r="M66" s="42">
        <v>44249</v>
      </c>
      <c r="O66" s="30">
        <v>18</v>
      </c>
      <c r="P66" s="30">
        <f>COUNTIF($K$58:$K$83,18)</f>
        <v>0</v>
      </c>
    </row>
    <row r="67" spans="1:16" s="3" customFormat="1" ht="14.25" x14ac:dyDescent="0.2">
      <c r="A67" s="3">
        <v>10</v>
      </c>
      <c r="B67" s="40">
        <v>2019</v>
      </c>
      <c r="C67" s="41" t="s">
        <v>24</v>
      </c>
      <c r="D67" s="41" t="s">
        <v>25</v>
      </c>
      <c r="E67" s="41" t="s">
        <v>22</v>
      </c>
      <c r="F67" s="41" t="s">
        <v>26</v>
      </c>
      <c r="G67" s="40">
        <v>2020</v>
      </c>
      <c r="H67" s="41" t="s">
        <v>396</v>
      </c>
      <c r="I67" s="41" t="s">
        <v>397</v>
      </c>
      <c r="J67" s="40">
        <v>5</v>
      </c>
      <c r="K67" s="40">
        <v>28</v>
      </c>
      <c r="L67" s="40">
        <v>0</v>
      </c>
      <c r="M67" s="42">
        <v>44249</v>
      </c>
      <c r="O67" s="30">
        <v>19</v>
      </c>
      <c r="P67" s="30">
        <f>COUNTIF($K$58:$K$83,19)</f>
        <v>1</v>
      </c>
    </row>
    <row r="68" spans="1:16" s="3" customFormat="1" ht="14.25" x14ac:dyDescent="0.2">
      <c r="A68" s="3">
        <v>11</v>
      </c>
      <c r="B68" s="40">
        <v>2019</v>
      </c>
      <c r="C68" s="41" t="s">
        <v>409</v>
      </c>
      <c r="D68" s="41" t="s">
        <v>410</v>
      </c>
      <c r="E68" s="41" t="s">
        <v>22</v>
      </c>
      <c r="F68" s="41" t="s">
        <v>411</v>
      </c>
      <c r="G68" s="40">
        <v>2020</v>
      </c>
      <c r="H68" s="41" t="s">
        <v>396</v>
      </c>
      <c r="I68" s="41" t="s">
        <v>397</v>
      </c>
      <c r="J68" s="40">
        <v>5</v>
      </c>
      <c r="K68" s="40">
        <v>23</v>
      </c>
      <c r="L68" s="40">
        <v>0</v>
      </c>
      <c r="M68" s="42">
        <v>44249</v>
      </c>
      <c r="O68" s="30">
        <v>20</v>
      </c>
      <c r="P68" s="30">
        <f>COUNTIF($K$58:$K$83,20)</f>
        <v>0</v>
      </c>
    </row>
    <row r="69" spans="1:16" s="3" customFormat="1" ht="14.25" x14ac:dyDescent="0.2">
      <c r="A69" s="3">
        <v>12</v>
      </c>
      <c r="B69" s="40">
        <v>2019</v>
      </c>
      <c r="C69" s="41" t="s">
        <v>39</v>
      </c>
      <c r="D69" s="41" t="s">
        <v>40</v>
      </c>
      <c r="E69" s="41" t="s">
        <v>22</v>
      </c>
      <c r="F69" s="41" t="s">
        <v>41</v>
      </c>
      <c r="G69" s="40">
        <v>2020</v>
      </c>
      <c r="H69" s="41" t="s">
        <v>396</v>
      </c>
      <c r="I69" s="41" t="s">
        <v>397</v>
      </c>
      <c r="J69" s="40">
        <v>5</v>
      </c>
      <c r="K69" s="40">
        <v>28</v>
      </c>
      <c r="L69" s="40">
        <v>0</v>
      </c>
      <c r="M69" s="42">
        <v>44249</v>
      </c>
      <c r="O69" s="30">
        <v>21</v>
      </c>
      <c r="P69" s="30">
        <f>COUNTIF($K$58:$K$83,21)</f>
        <v>1</v>
      </c>
    </row>
    <row r="70" spans="1:16" s="3" customFormat="1" ht="14.25" x14ac:dyDescent="0.2">
      <c r="A70" s="3">
        <v>13</v>
      </c>
      <c r="B70" s="40">
        <v>2019</v>
      </c>
      <c r="C70" s="41" t="s">
        <v>51</v>
      </c>
      <c r="D70" s="41" t="s">
        <v>52</v>
      </c>
      <c r="E70" s="41" t="s">
        <v>22</v>
      </c>
      <c r="F70" s="41" t="s">
        <v>53</v>
      </c>
      <c r="G70" s="40">
        <v>2020</v>
      </c>
      <c r="H70" s="41" t="s">
        <v>396</v>
      </c>
      <c r="I70" s="41" t="s">
        <v>397</v>
      </c>
      <c r="J70" s="40">
        <v>5</v>
      </c>
      <c r="K70" s="40">
        <v>27</v>
      </c>
      <c r="L70" s="40">
        <v>0</v>
      </c>
      <c r="M70" s="42">
        <v>44249</v>
      </c>
      <c r="O70" s="30">
        <v>22</v>
      </c>
      <c r="P70" s="30">
        <f>COUNTIF($K$58:$K$83,22)</f>
        <v>0</v>
      </c>
    </row>
    <row r="71" spans="1:16" s="3" customFormat="1" ht="14.25" x14ac:dyDescent="0.2">
      <c r="A71" s="3">
        <v>14</v>
      </c>
      <c r="B71" s="40">
        <v>2019</v>
      </c>
      <c r="C71" s="41" t="s">
        <v>54</v>
      </c>
      <c r="D71" s="41" t="s">
        <v>40</v>
      </c>
      <c r="E71" s="41" t="s">
        <v>22</v>
      </c>
      <c r="F71" s="41" t="s">
        <v>55</v>
      </c>
      <c r="G71" s="40">
        <v>2020</v>
      </c>
      <c r="H71" s="41" t="s">
        <v>396</v>
      </c>
      <c r="I71" s="41" t="s">
        <v>397</v>
      </c>
      <c r="J71" s="40">
        <v>5</v>
      </c>
      <c r="K71" s="40">
        <v>21</v>
      </c>
      <c r="L71" s="40">
        <v>0</v>
      </c>
      <c r="M71" s="42">
        <v>44249</v>
      </c>
      <c r="O71" s="30">
        <v>23</v>
      </c>
      <c r="P71" s="30">
        <f>COUNTIF($K$58:$K$83,23)</f>
        <v>2</v>
      </c>
    </row>
    <row r="72" spans="1:16" s="3" customFormat="1" ht="14.25" x14ac:dyDescent="0.2">
      <c r="A72" s="3">
        <v>15</v>
      </c>
      <c r="B72" s="40">
        <v>2019</v>
      </c>
      <c r="C72" s="41" t="s">
        <v>69</v>
      </c>
      <c r="D72" s="41" t="s">
        <v>70</v>
      </c>
      <c r="E72" s="41" t="s">
        <v>22</v>
      </c>
      <c r="F72" s="41" t="s">
        <v>71</v>
      </c>
      <c r="G72" s="40">
        <v>2020</v>
      </c>
      <c r="H72" s="41" t="s">
        <v>396</v>
      </c>
      <c r="I72" s="41" t="s">
        <v>397</v>
      </c>
      <c r="J72" s="40">
        <v>5</v>
      </c>
      <c r="K72" s="40">
        <v>26</v>
      </c>
      <c r="L72" s="40">
        <v>0</v>
      </c>
      <c r="M72" s="42">
        <v>44249</v>
      </c>
      <c r="O72" s="30">
        <v>24</v>
      </c>
      <c r="P72" s="30">
        <f>COUNTIF($K$58:$K$83,24)</f>
        <v>2</v>
      </c>
    </row>
    <row r="73" spans="1:16" s="3" customFormat="1" ht="14.25" x14ac:dyDescent="0.2">
      <c r="A73" s="3">
        <v>16</v>
      </c>
      <c r="B73" s="40">
        <v>2019</v>
      </c>
      <c r="C73" s="41" t="s">
        <v>75</v>
      </c>
      <c r="D73" s="41" t="s">
        <v>76</v>
      </c>
      <c r="E73" s="41" t="s">
        <v>22</v>
      </c>
      <c r="F73" s="41" t="s">
        <v>77</v>
      </c>
      <c r="G73" s="40">
        <v>2020</v>
      </c>
      <c r="H73" s="41" t="s">
        <v>396</v>
      </c>
      <c r="I73" s="41" t="s">
        <v>397</v>
      </c>
      <c r="J73" s="40">
        <v>5</v>
      </c>
      <c r="K73" s="40">
        <v>30</v>
      </c>
      <c r="L73" s="40">
        <v>0</v>
      </c>
      <c r="M73" s="42">
        <v>44249</v>
      </c>
      <c r="O73" s="30">
        <v>25</v>
      </c>
      <c r="P73" s="30">
        <f>COUNTIF($K$58:$K$83,25)</f>
        <v>2</v>
      </c>
    </row>
    <row r="74" spans="1:16" s="3" customFormat="1" ht="14.25" x14ac:dyDescent="0.2">
      <c r="A74" s="3">
        <v>17</v>
      </c>
      <c r="B74" s="40">
        <v>2019</v>
      </c>
      <c r="C74" s="41" t="s">
        <v>78</v>
      </c>
      <c r="D74" s="41" t="s">
        <v>79</v>
      </c>
      <c r="E74" s="41" t="s">
        <v>22</v>
      </c>
      <c r="F74" s="41" t="s">
        <v>80</v>
      </c>
      <c r="G74" s="40">
        <v>2020</v>
      </c>
      <c r="H74" s="41" t="s">
        <v>396</v>
      </c>
      <c r="I74" s="41" t="s">
        <v>397</v>
      </c>
      <c r="J74" s="40">
        <v>5</v>
      </c>
      <c r="K74" s="40">
        <v>31</v>
      </c>
      <c r="L74" s="40">
        <v>1</v>
      </c>
      <c r="M74" s="42">
        <v>44249</v>
      </c>
      <c r="O74" s="30">
        <v>26</v>
      </c>
      <c r="P74" s="30">
        <f>COUNTIF($K$58:$K$83,26)</f>
        <v>3</v>
      </c>
    </row>
    <row r="75" spans="1:16" s="3" customFormat="1" ht="14.25" x14ac:dyDescent="0.2">
      <c r="A75" s="3">
        <v>18</v>
      </c>
      <c r="B75" s="40">
        <v>2019</v>
      </c>
      <c r="C75" s="41" t="s">
        <v>81</v>
      </c>
      <c r="D75" s="41" t="s">
        <v>82</v>
      </c>
      <c r="E75" s="41" t="s">
        <v>16</v>
      </c>
      <c r="F75" s="41" t="s">
        <v>83</v>
      </c>
      <c r="G75" s="40">
        <v>2020</v>
      </c>
      <c r="H75" s="41" t="s">
        <v>396</v>
      </c>
      <c r="I75" s="41" t="s">
        <v>397</v>
      </c>
      <c r="J75" s="40">
        <v>5</v>
      </c>
      <c r="K75" s="40">
        <v>28</v>
      </c>
      <c r="L75" s="40">
        <v>0</v>
      </c>
      <c r="M75" s="42">
        <v>44249</v>
      </c>
      <c r="O75" s="30">
        <v>27</v>
      </c>
      <c r="P75" s="30">
        <f>COUNTIF($K$58:$K$83,27)</f>
        <v>2</v>
      </c>
    </row>
    <row r="76" spans="1:16" s="3" customFormat="1" ht="14.25" x14ac:dyDescent="0.2">
      <c r="A76" s="3">
        <v>19</v>
      </c>
      <c r="B76" s="40">
        <v>2013</v>
      </c>
      <c r="C76" s="41" t="s">
        <v>263</v>
      </c>
      <c r="D76" s="41" t="s">
        <v>82</v>
      </c>
      <c r="E76" s="41" t="s">
        <v>16</v>
      </c>
      <c r="F76" s="41" t="s">
        <v>264</v>
      </c>
      <c r="G76" s="40">
        <v>2014</v>
      </c>
      <c r="H76" s="41" t="s">
        <v>396</v>
      </c>
      <c r="I76" s="41" t="s">
        <v>397</v>
      </c>
      <c r="J76" s="40">
        <v>5</v>
      </c>
      <c r="K76" s="40">
        <v>23</v>
      </c>
      <c r="L76" s="40">
        <v>0</v>
      </c>
      <c r="M76" s="42">
        <v>44392</v>
      </c>
      <c r="O76" s="30">
        <v>28</v>
      </c>
      <c r="P76" s="30">
        <f>COUNTIF($K$58:$K$83,28)</f>
        <v>6</v>
      </c>
    </row>
    <row r="77" spans="1:16" s="3" customFormat="1" ht="14.25" x14ac:dyDescent="0.2">
      <c r="A77" s="3">
        <v>20</v>
      </c>
      <c r="B77" s="40">
        <v>2019</v>
      </c>
      <c r="C77" s="41" t="s">
        <v>33</v>
      </c>
      <c r="D77" s="41" t="s">
        <v>34</v>
      </c>
      <c r="E77" s="41" t="s">
        <v>22</v>
      </c>
      <c r="F77" s="41" t="s">
        <v>35</v>
      </c>
      <c r="G77" s="40">
        <v>2020</v>
      </c>
      <c r="H77" s="41" t="s">
        <v>396</v>
      </c>
      <c r="I77" s="41" t="s">
        <v>397</v>
      </c>
      <c r="J77" s="40">
        <v>5</v>
      </c>
      <c r="K77" s="40">
        <v>27</v>
      </c>
      <c r="L77" s="40">
        <v>0</v>
      </c>
      <c r="M77" s="42">
        <v>44392</v>
      </c>
      <c r="O77" s="30">
        <v>29</v>
      </c>
      <c r="P77" s="30">
        <f>COUNTIF($K$58:$K$83,29)</f>
        <v>3</v>
      </c>
    </row>
    <row r="78" spans="1:16" s="3" customFormat="1" ht="14.25" x14ac:dyDescent="0.2">
      <c r="A78" s="3">
        <v>21</v>
      </c>
      <c r="B78" s="40">
        <v>2019</v>
      </c>
      <c r="C78" s="41" t="s">
        <v>45</v>
      </c>
      <c r="D78" s="41" t="s">
        <v>46</v>
      </c>
      <c r="E78" s="41" t="s">
        <v>16</v>
      </c>
      <c r="F78" s="41" t="s">
        <v>47</v>
      </c>
      <c r="G78" s="40">
        <v>2020</v>
      </c>
      <c r="H78" s="41" t="s">
        <v>396</v>
      </c>
      <c r="I78" s="41" t="s">
        <v>397</v>
      </c>
      <c r="J78" s="40">
        <v>5</v>
      </c>
      <c r="K78" s="40">
        <v>28</v>
      </c>
      <c r="L78" s="40">
        <v>0</v>
      </c>
      <c r="M78" s="42">
        <v>44441</v>
      </c>
      <c r="O78" s="30">
        <v>30</v>
      </c>
      <c r="P78" s="30">
        <f>COUNTIF($K$58:$K$83,30)</f>
        <v>3</v>
      </c>
    </row>
    <row r="79" spans="1:16" s="3" customFormat="1" ht="14.25" x14ac:dyDescent="0.2">
      <c r="A79" s="3">
        <v>22</v>
      </c>
      <c r="B79" s="40">
        <v>2019</v>
      </c>
      <c r="C79" s="41" t="s">
        <v>48</v>
      </c>
      <c r="D79" s="41" t="s">
        <v>49</v>
      </c>
      <c r="E79" s="41" t="s">
        <v>22</v>
      </c>
      <c r="F79" s="41" t="s">
        <v>50</v>
      </c>
      <c r="G79" s="40">
        <v>2020</v>
      </c>
      <c r="H79" s="41" t="s">
        <v>396</v>
      </c>
      <c r="I79" s="41" t="s">
        <v>397</v>
      </c>
      <c r="J79" s="40">
        <v>5</v>
      </c>
      <c r="K79" s="40">
        <v>26</v>
      </c>
      <c r="L79" s="40">
        <v>0</v>
      </c>
      <c r="M79" s="42">
        <v>44462</v>
      </c>
      <c r="O79" s="30" t="s">
        <v>363</v>
      </c>
      <c r="P79" s="30">
        <f>COUNTIF($K$58:$K$83,31)</f>
        <v>1</v>
      </c>
    </row>
    <row r="80" spans="1:16" s="3" customFormat="1" ht="12" x14ac:dyDescent="0.2">
      <c r="A80" s="3">
        <v>23</v>
      </c>
      <c r="B80" s="40">
        <v>2019</v>
      </c>
      <c r="C80" s="41" t="s">
        <v>59</v>
      </c>
      <c r="D80" s="41" t="s">
        <v>31</v>
      </c>
      <c r="E80" s="41" t="s">
        <v>22</v>
      </c>
      <c r="F80" s="41" t="s">
        <v>60</v>
      </c>
      <c r="G80" s="40">
        <v>2020</v>
      </c>
      <c r="H80" s="41" t="s">
        <v>396</v>
      </c>
      <c r="I80" s="41" t="s">
        <v>397</v>
      </c>
      <c r="J80" s="40">
        <v>5</v>
      </c>
      <c r="K80" s="40">
        <v>25</v>
      </c>
      <c r="L80" s="40">
        <v>0</v>
      </c>
      <c r="M80" s="42">
        <v>44462</v>
      </c>
    </row>
    <row r="81" spans="1:16" s="3" customFormat="1" ht="12" x14ac:dyDescent="0.2">
      <c r="A81" s="3">
        <v>24</v>
      </c>
      <c r="B81" s="40">
        <v>2019</v>
      </c>
      <c r="C81" s="41" t="s">
        <v>61</v>
      </c>
      <c r="D81" s="41" t="s">
        <v>52</v>
      </c>
      <c r="E81" s="41" t="s">
        <v>22</v>
      </c>
      <c r="F81" s="41" t="s">
        <v>62</v>
      </c>
      <c r="G81" s="40">
        <v>2020</v>
      </c>
      <c r="H81" s="41" t="s">
        <v>396</v>
      </c>
      <c r="I81" s="41" t="s">
        <v>397</v>
      </c>
      <c r="J81" s="40">
        <v>5</v>
      </c>
      <c r="K81" s="40">
        <v>28</v>
      </c>
      <c r="L81" s="40">
        <v>0</v>
      </c>
      <c r="M81" s="42">
        <v>44462</v>
      </c>
    </row>
    <row r="82" spans="1:16" s="3" customFormat="1" ht="12" x14ac:dyDescent="0.2">
      <c r="A82" s="3">
        <v>25</v>
      </c>
      <c r="B82" s="40">
        <v>2019</v>
      </c>
      <c r="C82" s="41" t="s">
        <v>30</v>
      </c>
      <c r="D82" s="41" t="s">
        <v>31</v>
      </c>
      <c r="E82" s="41" t="s">
        <v>22</v>
      </c>
      <c r="F82" s="41" t="s">
        <v>32</v>
      </c>
      <c r="G82" s="40">
        <v>2020</v>
      </c>
      <c r="H82" s="41" t="s">
        <v>396</v>
      </c>
      <c r="I82" s="41" t="s">
        <v>397</v>
      </c>
      <c r="J82" s="40">
        <v>5</v>
      </c>
      <c r="K82" s="40">
        <v>24</v>
      </c>
      <c r="L82" s="40">
        <v>0</v>
      </c>
      <c r="M82" s="42">
        <v>44543</v>
      </c>
    </row>
    <row r="83" spans="1:16" s="3" customFormat="1" ht="12" x14ac:dyDescent="0.2">
      <c r="A83" s="3">
        <v>26</v>
      </c>
      <c r="B83" s="40">
        <v>2019</v>
      </c>
      <c r="C83" s="41" t="s">
        <v>66</v>
      </c>
      <c r="D83" s="41" t="s">
        <v>67</v>
      </c>
      <c r="E83" s="41" t="s">
        <v>16</v>
      </c>
      <c r="F83" s="41" t="s">
        <v>68</v>
      </c>
      <c r="G83" s="40">
        <v>2020</v>
      </c>
      <c r="H83" s="41" t="s">
        <v>396</v>
      </c>
      <c r="I83" s="41" t="s">
        <v>397</v>
      </c>
      <c r="J83" s="40">
        <v>5</v>
      </c>
      <c r="K83" s="40">
        <v>28</v>
      </c>
      <c r="L83" s="40">
        <v>0</v>
      </c>
      <c r="M83" s="42">
        <v>44543</v>
      </c>
    </row>
    <row r="84" spans="1:16" s="3" customFormat="1" ht="12" x14ac:dyDescent="0.2">
      <c r="A84" s="3">
        <v>1</v>
      </c>
      <c r="B84" s="43">
        <v>2019</v>
      </c>
      <c r="C84" s="44" t="s">
        <v>20</v>
      </c>
      <c r="D84" s="44" t="s">
        <v>21</v>
      </c>
      <c r="E84" s="44" t="s">
        <v>22</v>
      </c>
      <c r="F84" s="44" t="s">
        <v>23</v>
      </c>
      <c r="G84" s="43">
        <v>2020</v>
      </c>
      <c r="H84" s="44" t="s">
        <v>396</v>
      </c>
      <c r="I84" s="44" t="s">
        <v>397</v>
      </c>
      <c r="J84" s="43">
        <v>5</v>
      </c>
      <c r="K84" s="43">
        <v>24</v>
      </c>
      <c r="L84" s="43">
        <v>0</v>
      </c>
      <c r="M84" s="45">
        <v>44596</v>
      </c>
    </row>
    <row r="85" spans="1:16" s="3" customFormat="1" ht="12" x14ac:dyDescent="0.2">
      <c r="A85" s="3">
        <v>2</v>
      </c>
      <c r="B85" s="43">
        <v>2019</v>
      </c>
      <c r="C85" s="44" t="s">
        <v>42</v>
      </c>
      <c r="D85" s="44" t="s">
        <v>43</v>
      </c>
      <c r="E85" s="44" t="s">
        <v>22</v>
      </c>
      <c r="F85" s="44" t="s">
        <v>44</v>
      </c>
      <c r="G85" s="43">
        <v>2020</v>
      </c>
      <c r="H85" s="44" t="s">
        <v>396</v>
      </c>
      <c r="I85" s="44" t="s">
        <v>397</v>
      </c>
      <c r="J85" s="43">
        <v>5</v>
      </c>
      <c r="K85" s="43">
        <v>28</v>
      </c>
      <c r="L85" s="43">
        <v>0</v>
      </c>
      <c r="M85" s="45">
        <v>44596</v>
      </c>
    </row>
    <row r="86" spans="1:16" s="3" customFormat="1" ht="12" x14ac:dyDescent="0.2">
      <c r="A86" s="3">
        <v>3</v>
      </c>
      <c r="B86" s="43">
        <v>2020</v>
      </c>
      <c r="C86" s="44" t="s">
        <v>271</v>
      </c>
      <c r="D86" s="44" t="s">
        <v>272</v>
      </c>
      <c r="E86" s="44" t="s">
        <v>22</v>
      </c>
      <c r="F86" s="44" t="s">
        <v>273</v>
      </c>
      <c r="G86" s="43">
        <v>2021</v>
      </c>
      <c r="H86" s="44" t="s">
        <v>396</v>
      </c>
      <c r="I86" s="44" t="s">
        <v>397</v>
      </c>
      <c r="J86" s="43">
        <v>5</v>
      </c>
      <c r="K86" s="43">
        <v>28</v>
      </c>
      <c r="L86" s="43">
        <v>0</v>
      </c>
      <c r="M86" s="45">
        <v>44607</v>
      </c>
    </row>
    <row r="87" spans="1:16" s="3" customFormat="1" ht="12" x14ac:dyDescent="0.2">
      <c r="A87" s="3">
        <v>4</v>
      </c>
      <c r="B87" s="43">
        <v>2020</v>
      </c>
      <c r="C87" s="44" t="s">
        <v>274</v>
      </c>
      <c r="D87" s="44" t="s">
        <v>25</v>
      </c>
      <c r="E87" s="44" t="s">
        <v>22</v>
      </c>
      <c r="F87" s="44" t="s">
        <v>275</v>
      </c>
      <c r="G87" s="43">
        <v>2021</v>
      </c>
      <c r="H87" s="44" t="s">
        <v>396</v>
      </c>
      <c r="I87" s="44" t="s">
        <v>397</v>
      </c>
      <c r="J87" s="43">
        <v>5</v>
      </c>
      <c r="K87" s="43">
        <v>22</v>
      </c>
      <c r="L87" s="43">
        <v>0</v>
      </c>
      <c r="M87" s="45">
        <v>44607</v>
      </c>
    </row>
    <row r="88" spans="1:16" s="3" customFormat="1" ht="12" x14ac:dyDescent="0.2">
      <c r="A88" s="3">
        <v>5</v>
      </c>
      <c r="B88" s="43">
        <v>2020</v>
      </c>
      <c r="C88" s="44" t="s">
        <v>279</v>
      </c>
      <c r="D88" s="44" t="s">
        <v>37</v>
      </c>
      <c r="E88" s="44" t="s">
        <v>22</v>
      </c>
      <c r="F88" s="44" t="s">
        <v>280</v>
      </c>
      <c r="G88" s="43">
        <v>2021</v>
      </c>
      <c r="H88" s="44" t="s">
        <v>396</v>
      </c>
      <c r="I88" s="44" t="s">
        <v>397</v>
      </c>
      <c r="J88" s="43">
        <v>5</v>
      </c>
      <c r="K88" s="43">
        <v>25</v>
      </c>
      <c r="L88" s="43">
        <v>0</v>
      </c>
      <c r="M88" s="45">
        <v>44607</v>
      </c>
    </row>
    <row r="89" spans="1:16" s="3" customFormat="1" ht="12" x14ac:dyDescent="0.2">
      <c r="A89" s="3">
        <v>6</v>
      </c>
      <c r="B89" s="43">
        <v>2020</v>
      </c>
      <c r="C89" s="44" t="s">
        <v>281</v>
      </c>
      <c r="D89" s="44" t="s">
        <v>25</v>
      </c>
      <c r="E89" s="44" t="s">
        <v>22</v>
      </c>
      <c r="F89" s="44" t="s">
        <v>282</v>
      </c>
      <c r="G89" s="43">
        <v>2021</v>
      </c>
      <c r="H89" s="44" t="s">
        <v>396</v>
      </c>
      <c r="I89" s="44" t="s">
        <v>397</v>
      </c>
      <c r="J89" s="43">
        <v>5</v>
      </c>
      <c r="K89" s="43">
        <v>23</v>
      </c>
      <c r="L89" s="43">
        <v>0</v>
      </c>
      <c r="M89" s="45">
        <v>44607</v>
      </c>
    </row>
    <row r="90" spans="1:16" s="3" customFormat="1" ht="12" x14ac:dyDescent="0.2">
      <c r="A90" s="3">
        <v>7</v>
      </c>
      <c r="B90" s="43">
        <v>2020</v>
      </c>
      <c r="C90" s="44" t="s">
        <v>286</v>
      </c>
      <c r="D90" s="44" t="s">
        <v>25</v>
      </c>
      <c r="E90" s="44" t="s">
        <v>22</v>
      </c>
      <c r="F90" s="44" t="s">
        <v>287</v>
      </c>
      <c r="G90" s="43">
        <v>2021</v>
      </c>
      <c r="H90" s="44" t="s">
        <v>396</v>
      </c>
      <c r="I90" s="44" t="s">
        <v>397</v>
      </c>
      <c r="J90" s="43">
        <v>5</v>
      </c>
      <c r="K90" s="43">
        <v>30</v>
      </c>
      <c r="L90" s="43">
        <v>0</v>
      </c>
      <c r="M90" s="45">
        <v>44607</v>
      </c>
    </row>
    <row r="91" spans="1:16" s="3" customFormat="1" ht="12" x14ac:dyDescent="0.2">
      <c r="A91" s="3">
        <v>8</v>
      </c>
      <c r="B91" s="43">
        <v>2020</v>
      </c>
      <c r="C91" s="44" t="s">
        <v>312</v>
      </c>
      <c r="D91" s="44" t="s">
        <v>313</v>
      </c>
      <c r="E91" s="44" t="s">
        <v>22</v>
      </c>
      <c r="F91" s="44" t="s">
        <v>314</v>
      </c>
      <c r="G91" s="43">
        <v>2021</v>
      </c>
      <c r="H91" s="44" t="s">
        <v>396</v>
      </c>
      <c r="I91" s="44" t="s">
        <v>397</v>
      </c>
      <c r="J91" s="43">
        <v>5</v>
      </c>
      <c r="K91" s="43">
        <v>23</v>
      </c>
      <c r="L91" s="43">
        <v>0</v>
      </c>
      <c r="M91" s="45">
        <v>44607</v>
      </c>
    </row>
    <row r="92" spans="1:16" s="3" customFormat="1" ht="12" x14ac:dyDescent="0.2">
      <c r="A92" s="3">
        <v>9</v>
      </c>
      <c r="B92" s="43">
        <v>2020</v>
      </c>
      <c r="C92" s="44" t="s">
        <v>320</v>
      </c>
      <c r="D92" s="44" t="s">
        <v>106</v>
      </c>
      <c r="E92" s="44" t="s">
        <v>16</v>
      </c>
      <c r="F92" s="44" t="s">
        <v>321</v>
      </c>
      <c r="G92" s="43">
        <v>2021</v>
      </c>
      <c r="H92" s="44" t="s">
        <v>396</v>
      </c>
      <c r="I92" s="44" t="s">
        <v>397</v>
      </c>
      <c r="J92" s="43">
        <v>5</v>
      </c>
      <c r="K92" s="43">
        <v>24</v>
      </c>
      <c r="L92" s="43">
        <v>0</v>
      </c>
      <c r="M92" s="45">
        <v>44607</v>
      </c>
    </row>
    <row r="93" spans="1:16" s="3" customFormat="1" ht="12" x14ac:dyDescent="0.2">
      <c r="A93" s="3">
        <v>10</v>
      </c>
      <c r="B93" s="43">
        <v>2020</v>
      </c>
      <c r="C93" s="44" t="s">
        <v>327</v>
      </c>
      <c r="D93" s="44" t="s">
        <v>82</v>
      </c>
      <c r="E93" s="44" t="s">
        <v>16</v>
      </c>
      <c r="F93" s="44" t="s">
        <v>328</v>
      </c>
      <c r="G93" s="43">
        <v>2021</v>
      </c>
      <c r="H93" s="44" t="s">
        <v>396</v>
      </c>
      <c r="I93" s="44" t="s">
        <v>397</v>
      </c>
      <c r="J93" s="43">
        <v>5</v>
      </c>
      <c r="K93" s="43">
        <v>28</v>
      </c>
      <c r="L93" s="43">
        <v>0</v>
      </c>
      <c r="M93" s="45">
        <v>44607</v>
      </c>
    </row>
    <row r="94" spans="1:16" s="3" customFormat="1" ht="12" x14ac:dyDescent="0.2">
      <c r="A94" s="3">
        <v>11</v>
      </c>
      <c r="B94" s="43">
        <v>2020</v>
      </c>
      <c r="C94" s="44" t="s">
        <v>342</v>
      </c>
      <c r="D94" s="44" t="s">
        <v>343</v>
      </c>
      <c r="E94" s="44" t="s">
        <v>22</v>
      </c>
      <c r="F94" s="44" t="s">
        <v>344</v>
      </c>
      <c r="G94" s="43">
        <v>2021</v>
      </c>
      <c r="H94" s="44" t="s">
        <v>396</v>
      </c>
      <c r="I94" s="44" t="s">
        <v>397</v>
      </c>
      <c r="J94" s="43">
        <v>5</v>
      </c>
      <c r="K94" s="43">
        <v>27</v>
      </c>
      <c r="L94" s="43">
        <v>0</v>
      </c>
      <c r="M94" s="45">
        <v>44607</v>
      </c>
    </row>
    <row r="95" spans="1:16" s="3" customFormat="1" ht="14.25" x14ac:dyDescent="0.2">
      <c r="A95" s="3">
        <v>12</v>
      </c>
      <c r="B95" s="43">
        <v>2020</v>
      </c>
      <c r="C95" s="44" t="s">
        <v>268</v>
      </c>
      <c r="D95" s="44" t="s">
        <v>269</v>
      </c>
      <c r="E95" s="44" t="s">
        <v>16</v>
      </c>
      <c r="F95" s="44" t="s">
        <v>270</v>
      </c>
      <c r="G95" s="43">
        <v>2021</v>
      </c>
      <c r="H95" s="44" t="s">
        <v>396</v>
      </c>
      <c r="I95" s="44" t="s">
        <v>397</v>
      </c>
      <c r="J95" s="43">
        <v>5</v>
      </c>
      <c r="K95" s="43">
        <v>28</v>
      </c>
      <c r="L95" s="43">
        <v>0</v>
      </c>
      <c r="M95" s="45">
        <v>44616</v>
      </c>
      <c r="O95" s="30">
        <v>18</v>
      </c>
      <c r="P95" s="30">
        <f>COUNTIF($K$84:$K$127,18)</f>
        <v>1</v>
      </c>
    </row>
    <row r="96" spans="1:16" s="3" customFormat="1" ht="14.25" x14ac:dyDescent="0.2">
      <c r="A96" s="3">
        <v>13</v>
      </c>
      <c r="B96" s="43">
        <v>2020</v>
      </c>
      <c r="C96" s="44" t="s">
        <v>276</v>
      </c>
      <c r="D96" s="44" t="s">
        <v>277</v>
      </c>
      <c r="E96" s="44" t="s">
        <v>22</v>
      </c>
      <c r="F96" s="44" t="s">
        <v>278</v>
      </c>
      <c r="G96" s="43">
        <v>2021</v>
      </c>
      <c r="H96" s="44" t="s">
        <v>396</v>
      </c>
      <c r="I96" s="44" t="s">
        <v>397</v>
      </c>
      <c r="J96" s="43">
        <v>5</v>
      </c>
      <c r="K96" s="43">
        <v>30</v>
      </c>
      <c r="L96" s="43">
        <v>0</v>
      </c>
      <c r="M96" s="45">
        <v>44616</v>
      </c>
      <c r="O96" s="30">
        <v>19</v>
      </c>
      <c r="P96" s="30">
        <f>COUNTIF($K$84:$K$127,19)</f>
        <v>1</v>
      </c>
    </row>
    <row r="97" spans="1:16" s="3" customFormat="1" ht="14.25" x14ac:dyDescent="0.2">
      <c r="A97" s="3">
        <v>14</v>
      </c>
      <c r="B97" s="43">
        <v>2020</v>
      </c>
      <c r="C97" s="44" t="s">
        <v>27</v>
      </c>
      <c r="D97" s="44" t="s">
        <v>277</v>
      </c>
      <c r="E97" s="44" t="s">
        <v>22</v>
      </c>
      <c r="F97" s="44" t="s">
        <v>283</v>
      </c>
      <c r="G97" s="43">
        <v>2021</v>
      </c>
      <c r="H97" s="44" t="s">
        <v>396</v>
      </c>
      <c r="I97" s="44" t="s">
        <v>397</v>
      </c>
      <c r="J97" s="43">
        <v>5</v>
      </c>
      <c r="K97" s="43">
        <v>30</v>
      </c>
      <c r="L97" s="43">
        <v>0</v>
      </c>
      <c r="M97" s="45">
        <v>44616</v>
      </c>
      <c r="O97" s="30">
        <v>20</v>
      </c>
      <c r="P97" s="30">
        <f>COUNTIF($K$84:$K$127,20)</f>
        <v>3</v>
      </c>
    </row>
    <row r="98" spans="1:16" s="3" customFormat="1" ht="14.25" x14ac:dyDescent="0.2">
      <c r="A98" s="3">
        <v>15</v>
      </c>
      <c r="B98" s="43">
        <v>2020</v>
      </c>
      <c r="C98" s="44" t="s">
        <v>284</v>
      </c>
      <c r="D98" s="44" t="s">
        <v>151</v>
      </c>
      <c r="E98" s="44" t="s">
        <v>16</v>
      </c>
      <c r="F98" s="44" t="s">
        <v>285</v>
      </c>
      <c r="G98" s="43">
        <v>2021</v>
      </c>
      <c r="H98" s="44" t="s">
        <v>396</v>
      </c>
      <c r="I98" s="44" t="s">
        <v>397</v>
      </c>
      <c r="J98" s="43">
        <v>5</v>
      </c>
      <c r="K98" s="43">
        <v>30</v>
      </c>
      <c r="L98" s="43">
        <v>0</v>
      </c>
      <c r="M98" s="45">
        <v>44616</v>
      </c>
      <c r="O98" s="30">
        <v>21</v>
      </c>
      <c r="P98" s="30">
        <f>COUNTIF($K$84:$K$127,21)</f>
        <v>0</v>
      </c>
    </row>
    <row r="99" spans="1:16" s="3" customFormat="1" ht="14.25" x14ac:dyDescent="0.2">
      <c r="A99" s="3">
        <v>16</v>
      </c>
      <c r="B99" s="43">
        <v>2020</v>
      </c>
      <c r="C99" s="44" t="s">
        <v>288</v>
      </c>
      <c r="D99" s="44" t="s">
        <v>289</v>
      </c>
      <c r="E99" s="44" t="s">
        <v>22</v>
      </c>
      <c r="F99" s="44" t="s">
        <v>290</v>
      </c>
      <c r="G99" s="43">
        <v>2021</v>
      </c>
      <c r="H99" s="44" t="s">
        <v>396</v>
      </c>
      <c r="I99" s="44" t="s">
        <v>397</v>
      </c>
      <c r="J99" s="43">
        <v>5</v>
      </c>
      <c r="K99" s="43">
        <v>29</v>
      </c>
      <c r="L99" s="43">
        <v>0</v>
      </c>
      <c r="M99" s="45">
        <v>44616</v>
      </c>
      <c r="O99" s="30">
        <v>22</v>
      </c>
      <c r="P99" s="30">
        <f>COUNTIF($K$84:$K$127,22)</f>
        <v>2</v>
      </c>
    </row>
    <row r="100" spans="1:16" s="3" customFormat="1" ht="14.25" x14ac:dyDescent="0.2">
      <c r="A100" s="3">
        <v>17</v>
      </c>
      <c r="B100" s="43">
        <v>2020</v>
      </c>
      <c r="C100" s="44" t="s">
        <v>291</v>
      </c>
      <c r="D100" s="44" t="s">
        <v>292</v>
      </c>
      <c r="E100" s="44" t="s">
        <v>22</v>
      </c>
      <c r="F100" s="44" t="s">
        <v>293</v>
      </c>
      <c r="G100" s="43">
        <v>2021</v>
      </c>
      <c r="H100" s="44" t="s">
        <v>396</v>
      </c>
      <c r="I100" s="44" t="s">
        <v>397</v>
      </c>
      <c r="J100" s="43">
        <v>5</v>
      </c>
      <c r="K100" s="43">
        <v>25</v>
      </c>
      <c r="L100" s="43">
        <v>0</v>
      </c>
      <c r="M100" s="45">
        <v>44616</v>
      </c>
      <c r="O100" s="30">
        <v>23</v>
      </c>
      <c r="P100" s="30">
        <f>COUNTIF($K$84:$K$127,23)</f>
        <v>2</v>
      </c>
    </row>
    <row r="101" spans="1:16" s="3" customFormat="1" ht="14.25" x14ac:dyDescent="0.2">
      <c r="A101" s="3">
        <v>18</v>
      </c>
      <c r="B101" s="43">
        <v>2020</v>
      </c>
      <c r="C101" s="44" t="s">
        <v>294</v>
      </c>
      <c r="D101" s="44" t="s">
        <v>295</v>
      </c>
      <c r="E101" s="44" t="s">
        <v>22</v>
      </c>
      <c r="F101" s="44" t="s">
        <v>296</v>
      </c>
      <c r="G101" s="43">
        <v>2021</v>
      </c>
      <c r="H101" s="44" t="s">
        <v>396</v>
      </c>
      <c r="I101" s="44" t="s">
        <v>397</v>
      </c>
      <c r="J101" s="43">
        <v>5</v>
      </c>
      <c r="K101" s="43">
        <v>27</v>
      </c>
      <c r="L101" s="43">
        <v>0</v>
      </c>
      <c r="M101" s="45">
        <v>44616</v>
      </c>
      <c r="O101" s="30">
        <v>24</v>
      </c>
      <c r="P101" s="30">
        <f>COUNTIF($K$84:$K$127,24)</f>
        <v>3</v>
      </c>
    </row>
    <row r="102" spans="1:16" s="3" customFormat="1" ht="14.25" x14ac:dyDescent="0.2">
      <c r="A102" s="3">
        <v>19</v>
      </c>
      <c r="B102" s="43">
        <v>2020</v>
      </c>
      <c r="C102" s="44" t="s">
        <v>297</v>
      </c>
      <c r="D102" s="44" t="s">
        <v>298</v>
      </c>
      <c r="E102" s="44" t="s">
        <v>22</v>
      </c>
      <c r="F102" s="44" t="s">
        <v>299</v>
      </c>
      <c r="G102" s="43">
        <v>2021</v>
      </c>
      <c r="H102" s="44" t="s">
        <v>396</v>
      </c>
      <c r="I102" s="44" t="s">
        <v>397</v>
      </c>
      <c r="J102" s="43">
        <v>5</v>
      </c>
      <c r="K102" s="43">
        <v>28</v>
      </c>
      <c r="L102" s="43">
        <v>0</v>
      </c>
      <c r="M102" s="45">
        <v>44616</v>
      </c>
      <c r="O102" s="30">
        <v>25</v>
      </c>
      <c r="P102" s="30">
        <f>COUNTIF($K$84:$K$127,25)</f>
        <v>3</v>
      </c>
    </row>
    <row r="103" spans="1:16" s="3" customFormat="1" ht="14.25" x14ac:dyDescent="0.2">
      <c r="A103" s="3">
        <v>20</v>
      </c>
      <c r="B103" s="43">
        <v>2020</v>
      </c>
      <c r="C103" s="44" t="s">
        <v>303</v>
      </c>
      <c r="D103" s="44" t="s">
        <v>304</v>
      </c>
      <c r="E103" s="44" t="s">
        <v>22</v>
      </c>
      <c r="F103" s="44" t="s">
        <v>305</v>
      </c>
      <c r="G103" s="43">
        <v>2021</v>
      </c>
      <c r="H103" s="44" t="s">
        <v>396</v>
      </c>
      <c r="I103" s="44" t="s">
        <v>397</v>
      </c>
      <c r="J103" s="43">
        <v>5</v>
      </c>
      <c r="K103" s="43">
        <v>26</v>
      </c>
      <c r="L103" s="43">
        <v>0</v>
      </c>
      <c r="M103" s="45">
        <v>44616</v>
      </c>
      <c r="O103" s="30">
        <v>26</v>
      </c>
      <c r="P103" s="30">
        <f>COUNTIF($K$84:$K$127,26)</f>
        <v>2</v>
      </c>
    </row>
    <row r="104" spans="1:16" s="3" customFormat="1" ht="14.25" x14ac:dyDescent="0.2">
      <c r="A104" s="3">
        <v>21</v>
      </c>
      <c r="B104" s="43">
        <v>2020</v>
      </c>
      <c r="C104" s="44" t="s">
        <v>300</v>
      </c>
      <c r="D104" s="44" t="s">
        <v>301</v>
      </c>
      <c r="E104" s="44" t="s">
        <v>22</v>
      </c>
      <c r="F104" s="44" t="s">
        <v>302</v>
      </c>
      <c r="G104" s="43">
        <v>2021</v>
      </c>
      <c r="H104" s="44" t="s">
        <v>396</v>
      </c>
      <c r="I104" s="44" t="s">
        <v>397</v>
      </c>
      <c r="J104" s="43">
        <v>5</v>
      </c>
      <c r="K104" s="43">
        <v>28</v>
      </c>
      <c r="L104" s="43">
        <v>0</v>
      </c>
      <c r="M104" s="45">
        <v>44616</v>
      </c>
      <c r="O104" s="30">
        <v>27</v>
      </c>
      <c r="P104" s="30">
        <f>COUNTIF($K$84:$K$127,27)</f>
        <v>3</v>
      </c>
    </row>
    <row r="105" spans="1:16" s="3" customFormat="1" ht="14.25" x14ac:dyDescent="0.2">
      <c r="A105" s="3">
        <v>22</v>
      </c>
      <c r="B105" s="43">
        <v>2020</v>
      </c>
      <c r="C105" s="44" t="s">
        <v>306</v>
      </c>
      <c r="D105" s="44" t="s">
        <v>307</v>
      </c>
      <c r="E105" s="44" t="s">
        <v>22</v>
      </c>
      <c r="F105" s="44" t="s">
        <v>308</v>
      </c>
      <c r="G105" s="43">
        <v>2021</v>
      </c>
      <c r="H105" s="44" t="s">
        <v>396</v>
      </c>
      <c r="I105" s="44" t="s">
        <v>397</v>
      </c>
      <c r="J105" s="43">
        <v>5</v>
      </c>
      <c r="K105" s="43">
        <v>26</v>
      </c>
      <c r="L105" s="43">
        <v>0</v>
      </c>
      <c r="M105" s="45">
        <v>44616</v>
      </c>
      <c r="O105" s="30">
        <v>28</v>
      </c>
      <c r="P105" s="30">
        <f>COUNTIF($K$84:$K$127,28)</f>
        <v>11</v>
      </c>
    </row>
    <row r="106" spans="1:16" s="3" customFormat="1" ht="14.25" x14ac:dyDescent="0.2">
      <c r="A106" s="3">
        <v>23</v>
      </c>
      <c r="B106" s="43">
        <v>2020</v>
      </c>
      <c r="C106" s="44" t="s">
        <v>315</v>
      </c>
      <c r="D106" s="44" t="s">
        <v>316</v>
      </c>
      <c r="E106" s="44" t="s">
        <v>22</v>
      </c>
      <c r="F106" s="44" t="s">
        <v>317</v>
      </c>
      <c r="G106" s="43">
        <v>2021</v>
      </c>
      <c r="H106" s="44" t="s">
        <v>396</v>
      </c>
      <c r="I106" s="44" t="s">
        <v>397</v>
      </c>
      <c r="J106" s="43">
        <v>5</v>
      </c>
      <c r="K106" s="43">
        <v>28</v>
      </c>
      <c r="L106" s="43">
        <v>0</v>
      </c>
      <c r="M106" s="45">
        <v>44616</v>
      </c>
      <c r="O106" s="30">
        <v>29</v>
      </c>
      <c r="P106" s="30">
        <f>COUNTIF($K$84:$K$127,29)</f>
        <v>3</v>
      </c>
    </row>
    <row r="107" spans="1:16" s="3" customFormat="1" ht="14.25" x14ac:dyDescent="0.2">
      <c r="A107" s="3">
        <v>24</v>
      </c>
      <c r="B107" s="43">
        <v>2020</v>
      </c>
      <c r="C107" s="44" t="s">
        <v>318</v>
      </c>
      <c r="D107" s="44" t="s">
        <v>295</v>
      </c>
      <c r="E107" s="44" t="s">
        <v>22</v>
      </c>
      <c r="F107" s="44" t="s">
        <v>319</v>
      </c>
      <c r="G107" s="43">
        <v>2021</v>
      </c>
      <c r="H107" s="44" t="s">
        <v>396</v>
      </c>
      <c r="I107" s="44" t="s">
        <v>397</v>
      </c>
      <c r="J107" s="43">
        <v>5</v>
      </c>
      <c r="K107" s="43">
        <v>25</v>
      </c>
      <c r="L107" s="43">
        <v>0</v>
      </c>
      <c r="M107" s="45">
        <v>44616</v>
      </c>
      <c r="O107" s="30">
        <v>30</v>
      </c>
      <c r="P107" s="30">
        <f>COUNTIF($K$84:$K$127,30)</f>
        <v>8</v>
      </c>
    </row>
    <row r="108" spans="1:16" s="3" customFormat="1" ht="14.25" x14ac:dyDescent="0.2">
      <c r="A108" s="3">
        <v>25</v>
      </c>
      <c r="B108" s="43">
        <v>2020</v>
      </c>
      <c r="C108" s="44" t="s">
        <v>322</v>
      </c>
      <c r="D108" s="44" t="s">
        <v>323</v>
      </c>
      <c r="E108" s="44" t="s">
        <v>16</v>
      </c>
      <c r="F108" s="44" t="s">
        <v>324</v>
      </c>
      <c r="G108" s="43">
        <v>2021</v>
      </c>
      <c r="H108" s="44" t="s">
        <v>396</v>
      </c>
      <c r="I108" s="44" t="s">
        <v>397</v>
      </c>
      <c r="J108" s="43">
        <v>5</v>
      </c>
      <c r="K108" s="43">
        <v>30</v>
      </c>
      <c r="L108" s="43">
        <v>0</v>
      </c>
      <c r="M108" s="45">
        <v>44616</v>
      </c>
      <c r="O108" s="30" t="s">
        <v>363</v>
      </c>
      <c r="P108" s="30">
        <f>COUNTIF($K$84:$K$127,31)</f>
        <v>2</v>
      </c>
    </row>
    <row r="109" spans="1:16" s="3" customFormat="1" ht="12" x14ac:dyDescent="0.2">
      <c r="A109" s="3">
        <v>26</v>
      </c>
      <c r="B109" s="43">
        <v>2020</v>
      </c>
      <c r="C109" s="44" t="s">
        <v>325</v>
      </c>
      <c r="D109" s="44" t="s">
        <v>272</v>
      </c>
      <c r="E109" s="44" t="s">
        <v>22</v>
      </c>
      <c r="F109" s="44" t="s">
        <v>326</v>
      </c>
      <c r="G109" s="43">
        <v>2021</v>
      </c>
      <c r="H109" s="44" t="s">
        <v>396</v>
      </c>
      <c r="I109" s="44" t="s">
        <v>397</v>
      </c>
      <c r="J109" s="43">
        <v>5</v>
      </c>
      <c r="K109" s="43">
        <v>30</v>
      </c>
      <c r="L109" s="43">
        <v>0</v>
      </c>
      <c r="M109" s="45">
        <v>44616</v>
      </c>
    </row>
    <row r="110" spans="1:16" s="3" customFormat="1" ht="12" x14ac:dyDescent="0.2">
      <c r="A110" s="3">
        <v>27</v>
      </c>
      <c r="B110" s="43">
        <v>2020</v>
      </c>
      <c r="C110" s="44" t="s">
        <v>329</v>
      </c>
      <c r="D110" s="44" t="s">
        <v>106</v>
      </c>
      <c r="E110" s="44" t="s">
        <v>16</v>
      </c>
      <c r="F110" s="44" t="s">
        <v>330</v>
      </c>
      <c r="G110" s="43">
        <v>2021</v>
      </c>
      <c r="H110" s="44" t="s">
        <v>396</v>
      </c>
      <c r="I110" s="44" t="s">
        <v>397</v>
      </c>
      <c r="J110" s="43">
        <v>5</v>
      </c>
      <c r="K110" s="43">
        <v>28</v>
      </c>
      <c r="L110" s="43">
        <v>0</v>
      </c>
      <c r="M110" s="45">
        <v>44616</v>
      </c>
    </row>
    <row r="111" spans="1:16" s="3" customFormat="1" ht="12" x14ac:dyDescent="0.2">
      <c r="A111" s="3">
        <v>28</v>
      </c>
      <c r="B111" s="43">
        <v>2020</v>
      </c>
      <c r="C111" s="44" t="s">
        <v>331</v>
      </c>
      <c r="D111" s="44" t="s">
        <v>93</v>
      </c>
      <c r="E111" s="44" t="s">
        <v>16</v>
      </c>
      <c r="F111" s="44" t="s">
        <v>332</v>
      </c>
      <c r="G111" s="43">
        <v>2021</v>
      </c>
      <c r="H111" s="44" t="s">
        <v>396</v>
      </c>
      <c r="I111" s="44" t="s">
        <v>397</v>
      </c>
      <c r="J111" s="43">
        <v>5</v>
      </c>
      <c r="K111" s="43">
        <v>29</v>
      </c>
      <c r="L111" s="43">
        <v>0</v>
      </c>
      <c r="M111" s="45">
        <v>44616</v>
      </c>
    </row>
    <row r="112" spans="1:16" s="3" customFormat="1" ht="12" x14ac:dyDescent="0.2">
      <c r="A112" s="3">
        <v>29</v>
      </c>
      <c r="B112" s="43">
        <v>2020</v>
      </c>
      <c r="C112" s="44" t="s">
        <v>335</v>
      </c>
      <c r="D112" s="44" t="s">
        <v>25</v>
      </c>
      <c r="E112" s="44" t="s">
        <v>22</v>
      </c>
      <c r="F112" s="44" t="s">
        <v>336</v>
      </c>
      <c r="G112" s="43">
        <v>2021</v>
      </c>
      <c r="H112" s="44" t="s">
        <v>396</v>
      </c>
      <c r="I112" s="44" t="s">
        <v>397</v>
      </c>
      <c r="J112" s="43">
        <v>5</v>
      </c>
      <c r="K112" s="43">
        <v>31</v>
      </c>
      <c r="L112" s="43">
        <v>1</v>
      </c>
      <c r="M112" s="45">
        <v>44616</v>
      </c>
    </row>
    <row r="113" spans="1:13" s="3" customFormat="1" ht="12" x14ac:dyDescent="0.2">
      <c r="A113" s="3">
        <v>30</v>
      </c>
      <c r="B113" s="43">
        <v>2020</v>
      </c>
      <c r="C113" s="44" t="s">
        <v>337</v>
      </c>
      <c r="D113" s="44" t="s">
        <v>338</v>
      </c>
      <c r="E113" s="44" t="s">
        <v>22</v>
      </c>
      <c r="F113" s="44" t="s">
        <v>339</v>
      </c>
      <c r="G113" s="43">
        <v>2021</v>
      </c>
      <c r="H113" s="44" t="s">
        <v>396</v>
      </c>
      <c r="I113" s="44" t="s">
        <v>397</v>
      </c>
      <c r="J113" s="43">
        <v>5</v>
      </c>
      <c r="K113" s="43">
        <v>29</v>
      </c>
      <c r="L113" s="43">
        <v>0</v>
      </c>
      <c r="M113" s="45">
        <v>44616</v>
      </c>
    </row>
    <row r="114" spans="1:13" s="3" customFormat="1" ht="12" x14ac:dyDescent="0.2">
      <c r="A114" s="3">
        <v>31</v>
      </c>
      <c r="B114" s="43">
        <v>2020</v>
      </c>
      <c r="C114" s="44" t="s">
        <v>345</v>
      </c>
      <c r="D114" s="44" t="s">
        <v>346</v>
      </c>
      <c r="E114" s="44" t="s">
        <v>16</v>
      </c>
      <c r="F114" s="44" t="s">
        <v>347</v>
      </c>
      <c r="G114" s="43">
        <v>2021</v>
      </c>
      <c r="H114" s="44" t="s">
        <v>396</v>
      </c>
      <c r="I114" s="44" t="s">
        <v>397</v>
      </c>
      <c r="J114" s="43">
        <v>5</v>
      </c>
      <c r="K114" s="43">
        <v>24</v>
      </c>
      <c r="L114" s="43">
        <v>0</v>
      </c>
      <c r="M114" s="45">
        <v>44616</v>
      </c>
    </row>
    <row r="115" spans="1:13" s="3" customFormat="1" ht="12" x14ac:dyDescent="0.2">
      <c r="A115" s="3">
        <v>32</v>
      </c>
      <c r="B115" s="43">
        <v>2020</v>
      </c>
      <c r="C115" s="44" t="s">
        <v>351</v>
      </c>
      <c r="D115" s="44" t="s">
        <v>136</v>
      </c>
      <c r="E115" s="44" t="s">
        <v>22</v>
      </c>
      <c r="F115" s="44" t="s">
        <v>352</v>
      </c>
      <c r="G115" s="43">
        <v>2021</v>
      </c>
      <c r="H115" s="44" t="s">
        <v>396</v>
      </c>
      <c r="I115" s="44" t="s">
        <v>397</v>
      </c>
      <c r="J115" s="43">
        <v>5</v>
      </c>
      <c r="K115" s="43">
        <v>30</v>
      </c>
      <c r="L115" s="43">
        <v>0</v>
      </c>
      <c r="M115" s="45">
        <v>44616</v>
      </c>
    </row>
    <row r="116" spans="1:13" s="3" customFormat="1" ht="12" x14ac:dyDescent="0.2">
      <c r="A116" s="3">
        <v>33</v>
      </c>
      <c r="B116" s="43">
        <v>2020</v>
      </c>
      <c r="C116" s="44" t="s">
        <v>353</v>
      </c>
      <c r="D116" s="44" t="s">
        <v>301</v>
      </c>
      <c r="E116" s="44" t="s">
        <v>22</v>
      </c>
      <c r="F116" s="44" t="s">
        <v>354</v>
      </c>
      <c r="G116" s="43">
        <v>2021</v>
      </c>
      <c r="H116" s="44" t="s">
        <v>396</v>
      </c>
      <c r="I116" s="44" t="s">
        <v>397</v>
      </c>
      <c r="J116" s="43">
        <v>5</v>
      </c>
      <c r="K116" s="43">
        <v>19</v>
      </c>
      <c r="L116" s="43">
        <v>0</v>
      </c>
      <c r="M116" s="45">
        <v>44616</v>
      </c>
    </row>
    <row r="117" spans="1:13" s="3" customFormat="1" ht="12" x14ac:dyDescent="0.2">
      <c r="A117" s="3">
        <v>34</v>
      </c>
      <c r="B117" s="43">
        <v>2020</v>
      </c>
      <c r="C117" s="44" t="s">
        <v>355</v>
      </c>
      <c r="D117" s="44" t="s">
        <v>163</v>
      </c>
      <c r="E117" s="44" t="s">
        <v>22</v>
      </c>
      <c r="F117" s="44" t="s">
        <v>356</v>
      </c>
      <c r="G117" s="43">
        <v>2021</v>
      </c>
      <c r="H117" s="44" t="s">
        <v>396</v>
      </c>
      <c r="I117" s="44" t="s">
        <v>397</v>
      </c>
      <c r="J117" s="43">
        <v>5</v>
      </c>
      <c r="K117" s="43">
        <v>31</v>
      </c>
      <c r="L117" s="43">
        <v>1</v>
      </c>
      <c r="M117" s="45">
        <v>44616</v>
      </c>
    </row>
    <row r="118" spans="1:13" s="3" customFormat="1" ht="12" x14ac:dyDescent="0.2">
      <c r="A118" s="3">
        <v>35</v>
      </c>
      <c r="B118" s="43">
        <v>2020</v>
      </c>
      <c r="C118" s="44" t="s">
        <v>357</v>
      </c>
      <c r="D118" s="44" t="s">
        <v>57</v>
      </c>
      <c r="E118" s="44" t="s">
        <v>16</v>
      </c>
      <c r="F118" s="44" t="s">
        <v>358</v>
      </c>
      <c r="G118" s="43">
        <v>2021</v>
      </c>
      <c r="H118" s="44" t="s">
        <v>396</v>
      </c>
      <c r="I118" s="44" t="s">
        <v>397</v>
      </c>
      <c r="J118" s="43">
        <v>5</v>
      </c>
      <c r="K118" s="43">
        <v>20</v>
      </c>
      <c r="L118" s="43">
        <v>0</v>
      </c>
      <c r="M118" s="45">
        <v>44616</v>
      </c>
    </row>
    <row r="119" spans="1:13" s="3" customFormat="1" ht="12" x14ac:dyDescent="0.2">
      <c r="A119" s="3">
        <v>36</v>
      </c>
      <c r="B119" s="43">
        <v>2020</v>
      </c>
      <c r="C119" s="44" t="s">
        <v>359</v>
      </c>
      <c r="D119" s="44" t="s">
        <v>51</v>
      </c>
      <c r="E119" s="44" t="s">
        <v>16</v>
      </c>
      <c r="F119" s="44" t="s">
        <v>360</v>
      </c>
      <c r="G119" s="43">
        <v>2021</v>
      </c>
      <c r="H119" s="44" t="s">
        <v>396</v>
      </c>
      <c r="I119" s="44" t="s">
        <v>397</v>
      </c>
      <c r="J119" s="43">
        <v>5</v>
      </c>
      <c r="K119" s="43">
        <v>28</v>
      </c>
      <c r="L119" s="43">
        <v>0</v>
      </c>
      <c r="M119" s="45">
        <v>44616</v>
      </c>
    </row>
    <row r="120" spans="1:13" s="3" customFormat="1" ht="12" x14ac:dyDescent="0.2">
      <c r="A120" s="3">
        <v>37</v>
      </c>
      <c r="B120" s="43">
        <v>2020</v>
      </c>
      <c r="C120" s="44" t="s">
        <v>333</v>
      </c>
      <c r="D120" s="44" t="s">
        <v>272</v>
      </c>
      <c r="E120" s="44" t="s">
        <v>22</v>
      </c>
      <c r="F120" s="44" t="s">
        <v>334</v>
      </c>
      <c r="G120" s="43">
        <v>2021</v>
      </c>
      <c r="H120" s="44" t="s">
        <v>396</v>
      </c>
      <c r="I120" s="44" t="s">
        <v>397</v>
      </c>
      <c r="J120" s="43">
        <v>5</v>
      </c>
      <c r="K120" s="43">
        <v>20</v>
      </c>
      <c r="L120" s="43">
        <v>0</v>
      </c>
      <c r="M120" s="45">
        <v>44719</v>
      </c>
    </row>
    <row r="121" spans="1:13" s="3" customFormat="1" ht="12" x14ac:dyDescent="0.2">
      <c r="A121" s="3">
        <v>38</v>
      </c>
      <c r="B121" s="43">
        <v>2019</v>
      </c>
      <c r="C121" s="44" t="s">
        <v>57</v>
      </c>
      <c r="D121" s="44" t="s">
        <v>361</v>
      </c>
      <c r="E121" s="44" t="s">
        <v>16</v>
      </c>
      <c r="F121" s="44" t="s">
        <v>362</v>
      </c>
      <c r="G121" s="43">
        <v>2020</v>
      </c>
      <c r="H121" s="44" t="s">
        <v>396</v>
      </c>
      <c r="I121" s="44" t="s">
        <v>397</v>
      </c>
      <c r="J121" s="43">
        <v>5</v>
      </c>
      <c r="K121" s="43">
        <v>30</v>
      </c>
      <c r="L121" s="43">
        <v>0</v>
      </c>
      <c r="M121" s="45">
        <v>44757</v>
      </c>
    </row>
    <row r="122" spans="1:13" s="3" customFormat="1" ht="12" x14ac:dyDescent="0.2">
      <c r="A122" s="3">
        <v>39</v>
      </c>
      <c r="B122" s="43">
        <v>2019</v>
      </c>
      <c r="C122" s="44" t="s">
        <v>86</v>
      </c>
      <c r="D122" s="44" t="s">
        <v>87</v>
      </c>
      <c r="E122" s="44" t="s">
        <v>22</v>
      </c>
      <c r="F122" s="44" t="s">
        <v>88</v>
      </c>
      <c r="G122" s="43">
        <v>2020</v>
      </c>
      <c r="H122" s="44" t="s">
        <v>396</v>
      </c>
      <c r="I122" s="44" t="s">
        <v>397</v>
      </c>
      <c r="J122" s="43">
        <v>5</v>
      </c>
      <c r="K122" s="43">
        <v>28</v>
      </c>
      <c r="L122" s="43">
        <v>0</v>
      </c>
      <c r="M122" s="45">
        <v>44757</v>
      </c>
    </row>
    <row r="123" spans="1:13" s="3" customFormat="1" ht="12" x14ac:dyDescent="0.2">
      <c r="A123" s="3">
        <v>40</v>
      </c>
      <c r="B123" s="43">
        <v>2018</v>
      </c>
      <c r="C123" s="44" t="s">
        <v>141</v>
      </c>
      <c r="D123" s="44" t="s">
        <v>142</v>
      </c>
      <c r="E123" s="44" t="s">
        <v>22</v>
      </c>
      <c r="F123" s="44" t="s">
        <v>143</v>
      </c>
      <c r="G123" s="43">
        <v>2019</v>
      </c>
      <c r="H123" s="44" t="s">
        <v>396</v>
      </c>
      <c r="I123" s="44" t="s">
        <v>397</v>
      </c>
      <c r="J123" s="43">
        <v>5</v>
      </c>
      <c r="K123" s="43">
        <v>18</v>
      </c>
      <c r="L123" s="43">
        <v>0</v>
      </c>
      <c r="M123" s="45">
        <v>44827</v>
      </c>
    </row>
    <row r="124" spans="1:13" s="3" customFormat="1" ht="12" x14ac:dyDescent="0.2">
      <c r="A124" s="3">
        <v>41</v>
      </c>
      <c r="B124" s="43">
        <v>2019</v>
      </c>
      <c r="C124" s="44" t="s">
        <v>63</v>
      </c>
      <c r="D124" s="44" t="s">
        <v>64</v>
      </c>
      <c r="E124" s="44" t="s">
        <v>16</v>
      </c>
      <c r="F124" s="44" t="s">
        <v>65</v>
      </c>
      <c r="G124" s="43">
        <v>2020</v>
      </c>
      <c r="H124" s="44" t="s">
        <v>396</v>
      </c>
      <c r="I124" s="44" t="s">
        <v>397</v>
      </c>
      <c r="J124" s="43">
        <v>5</v>
      </c>
      <c r="K124" s="43">
        <v>22</v>
      </c>
      <c r="L124" s="43">
        <v>0</v>
      </c>
      <c r="M124" s="45">
        <v>44827</v>
      </c>
    </row>
    <row r="125" spans="1:13" s="3" customFormat="1" ht="12" x14ac:dyDescent="0.2">
      <c r="A125" s="3">
        <v>42</v>
      </c>
      <c r="B125" s="43">
        <v>2020</v>
      </c>
      <c r="C125" s="44" t="s">
        <v>309</v>
      </c>
      <c r="D125" s="44" t="s">
        <v>310</v>
      </c>
      <c r="E125" s="44" t="s">
        <v>22</v>
      </c>
      <c r="F125" s="44" t="s">
        <v>311</v>
      </c>
      <c r="G125" s="43">
        <v>2021</v>
      </c>
      <c r="H125" s="44" t="s">
        <v>396</v>
      </c>
      <c r="I125" s="44" t="s">
        <v>397</v>
      </c>
      <c r="J125" s="43">
        <v>5</v>
      </c>
      <c r="K125" s="43">
        <v>27</v>
      </c>
      <c r="L125" s="43">
        <v>0</v>
      </c>
      <c r="M125" s="45">
        <v>44827</v>
      </c>
    </row>
    <row r="126" spans="1:13" s="3" customFormat="1" ht="12" x14ac:dyDescent="0.2">
      <c r="A126" s="3">
        <v>43</v>
      </c>
      <c r="B126" s="43">
        <v>2020</v>
      </c>
      <c r="C126" s="44" t="s">
        <v>141</v>
      </c>
      <c r="D126" s="44" t="s">
        <v>340</v>
      </c>
      <c r="E126" s="44" t="s">
        <v>22</v>
      </c>
      <c r="F126" s="44" t="s">
        <v>341</v>
      </c>
      <c r="G126" s="43">
        <v>2021</v>
      </c>
      <c r="H126" s="44" t="s">
        <v>396</v>
      </c>
      <c r="I126" s="44" t="s">
        <v>397</v>
      </c>
      <c r="J126" s="43">
        <v>5</v>
      </c>
      <c r="K126" s="43">
        <v>20</v>
      </c>
      <c r="L126" s="43">
        <v>0</v>
      </c>
      <c r="M126" s="45">
        <v>44827</v>
      </c>
    </row>
    <row r="127" spans="1:13" s="3" customFormat="1" ht="12" x14ac:dyDescent="0.2">
      <c r="A127" s="3">
        <v>44</v>
      </c>
      <c r="B127" s="43">
        <v>2020</v>
      </c>
      <c r="C127" s="44" t="s">
        <v>348</v>
      </c>
      <c r="D127" s="44" t="s">
        <v>349</v>
      </c>
      <c r="E127" s="44" t="s">
        <v>16</v>
      </c>
      <c r="F127" s="44" t="s">
        <v>350</v>
      </c>
      <c r="G127" s="43">
        <v>2021</v>
      </c>
      <c r="H127" s="44" t="s">
        <v>396</v>
      </c>
      <c r="I127" s="44" t="s">
        <v>397</v>
      </c>
      <c r="J127" s="43">
        <v>5</v>
      </c>
      <c r="K127" s="43">
        <v>28</v>
      </c>
      <c r="L127" s="43">
        <v>0</v>
      </c>
      <c r="M127" s="45">
        <v>44827</v>
      </c>
    </row>
    <row r="128" spans="1:13" x14ac:dyDescent="0.25">
      <c r="A128" s="3"/>
    </row>
  </sheetData>
  <sortState ref="B2:M127">
    <sortCondition ref="M1:M127"/>
  </sortState>
  <conditionalFormatting sqref="G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048576">
    <cfRule type="cellIs" dxfId="5" priority="1" operator="equal">
      <formula>1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M11" zoomScaleNormal="100" workbookViewId="0">
      <selection activeCell="H4" sqref="H4"/>
    </sheetView>
  </sheetViews>
  <sheetFormatPr defaultRowHeight="15" x14ac:dyDescent="0.25"/>
  <cols>
    <col min="1" max="1" width="2.7109375" bestFit="1" customWidth="1"/>
    <col min="9" max="9" width="60.5703125" bestFit="1" customWidth="1"/>
    <col min="14" max="14" width="20.5703125" bestFit="1" customWidth="1"/>
  </cols>
  <sheetData>
    <row r="1" spans="1:17" s="3" customFormat="1" ht="12" x14ac:dyDescent="0.2"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</row>
    <row r="2" spans="1:17" s="3" customFormat="1" ht="12" x14ac:dyDescent="0.2">
      <c r="A2" s="3">
        <v>1</v>
      </c>
      <c r="B2" s="35">
        <v>2015</v>
      </c>
      <c r="C2" s="36" t="s">
        <v>257</v>
      </c>
      <c r="D2" s="36" t="s">
        <v>258</v>
      </c>
      <c r="E2" s="36" t="s">
        <v>16</v>
      </c>
      <c r="F2" s="36" t="s">
        <v>259</v>
      </c>
      <c r="G2" s="35">
        <v>2017</v>
      </c>
      <c r="H2" s="36" t="s">
        <v>398</v>
      </c>
      <c r="I2" s="36" t="s">
        <v>399</v>
      </c>
      <c r="J2" s="35">
        <v>8</v>
      </c>
      <c r="K2" s="35">
        <v>23</v>
      </c>
      <c r="L2" s="36"/>
      <c r="M2" s="35">
        <v>0</v>
      </c>
      <c r="N2" s="39">
        <v>43816</v>
      </c>
    </row>
    <row r="3" spans="1:17" s="3" customFormat="1" ht="12" x14ac:dyDescent="0.2">
      <c r="A3" s="3">
        <v>2</v>
      </c>
      <c r="B3" s="35">
        <v>2016</v>
      </c>
      <c r="C3" s="36" t="s">
        <v>242</v>
      </c>
      <c r="D3" s="36" t="s">
        <v>243</v>
      </c>
      <c r="E3" s="36" t="s">
        <v>22</v>
      </c>
      <c r="F3" s="36" t="s">
        <v>244</v>
      </c>
      <c r="G3" s="35">
        <v>2018</v>
      </c>
      <c r="H3" s="36" t="s">
        <v>398</v>
      </c>
      <c r="I3" s="36" t="s">
        <v>399</v>
      </c>
      <c r="J3" s="35">
        <v>8</v>
      </c>
      <c r="K3" s="35">
        <v>28</v>
      </c>
      <c r="L3" s="36"/>
      <c r="M3" s="35">
        <v>0</v>
      </c>
      <c r="N3" s="39">
        <v>43816</v>
      </c>
    </row>
    <row r="4" spans="1:17" s="3" customFormat="1" ht="12" x14ac:dyDescent="0.2">
      <c r="A4" s="3">
        <v>3</v>
      </c>
      <c r="B4" s="35">
        <v>2017</v>
      </c>
      <c r="C4" s="36" t="s">
        <v>203</v>
      </c>
      <c r="D4" s="36" t="s">
        <v>70</v>
      </c>
      <c r="E4" s="36" t="s">
        <v>22</v>
      </c>
      <c r="F4" s="36" t="s">
        <v>204</v>
      </c>
      <c r="G4" s="35">
        <v>2019</v>
      </c>
      <c r="H4" s="36" t="s">
        <v>398</v>
      </c>
      <c r="I4" s="36" t="s">
        <v>399</v>
      </c>
      <c r="J4" s="35">
        <v>8</v>
      </c>
      <c r="K4" s="35">
        <v>30</v>
      </c>
      <c r="L4" s="36"/>
      <c r="M4" s="35">
        <v>0</v>
      </c>
      <c r="N4" s="39">
        <v>43878</v>
      </c>
    </row>
    <row r="5" spans="1:17" s="3" customFormat="1" ht="14.25" x14ac:dyDescent="0.2">
      <c r="A5" s="3">
        <v>4</v>
      </c>
      <c r="B5" s="35">
        <v>2017</v>
      </c>
      <c r="C5" s="36" t="s">
        <v>208</v>
      </c>
      <c r="D5" s="36" t="s">
        <v>209</v>
      </c>
      <c r="E5" s="36" t="s">
        <v>22</v>
      </c>
      <c r="F5" s="36" t="s">
        <v>210</v>
      </c>
      <c r="G5" s="35">
        <v>2019</v>
      </c>
      <c r="H5" s="36" t="s">
        <v>398</v>
      </c>
      <c r="I5" s="36" t="s">
        <v>399</v>
      </c>
      <c r="J5" s="35">
        <v>8</v>
      </c>
      <c r="K5" s="35">
        <v>30</v>
      </c>
      <c r="L5" s="36"/>
      <c r="M5" s="35">
        <v>0</v>
      </c>
      <c r="N5" s="39">
        <v>43878</v>
      </c>
      <c r="P5" s="30">
        <v>18</v>
      </c>
      <c r="Q5" s="30">
        <f>COUNTIF($K$2:$K$24,18)</f>
        <v>0</v>
      </c>
    </row>
    <row r="6" spans="1:17" s="3" customFormat="1" ht="14.25" x14ac:dyDescent="0.2">
      <c r="A6" s="3">
        <v>5</v>
      </c>
      <c r="B6" s="35">
        <v>2016</v>
      </c>
      <c r="C6" s="36" t="s">
        <v>245</v>
      </c>
      <c r="D6" s="36" t="s">
        <v>246</v>
      </c>
      <c r="E6" s="36" t="s">
        <v>22</v>
      </c>
      <c r="F6" s="36" t="s">
        <v>247</v>
      </c>
      <c r="G6" s="35">
        <v>2018</v>
      </c>
      <c r="H6" s="36" t="s">
        <v>398</v>
      </c>
      <c r="I6" s="36" t="s">
        <v>399</v>
      </c>
      <c r="J6" s="35">
        <v>8</v>
      </c>
      <c r="K6" s="35">
        <v>21</v>
      </c>
      <c r="L6" s="36"/>
      <c r="M6" s="35">
        <v>0</v>
      </c>
      <c r="N6" s="39">
        <v>43941</v>
      </c>
      <c r="P6" s="30">
        <v>19</v>
      </c>
      <c r="Q6" s="30">
        <f>COUNTIF($K$2:$K$24,19)</f>
        <v>0</v>
      </c>
    </row>
    <row r="7" spans="1:17" s="3" customFormat="1" ht="14.25" x14ac:dyDescent="0.2">
      <c r="A7" s="3">
        <v>6</v>
      </c>
      <c r="B7" s="35">
        <v>2017</v>
      </c>
      <c r="C7" s="36" t="s">
        <v>205</v>
      </c>
      <c r="D7" s="36" t="s">
        <v>206</v>
      </c>
      <c r="E7" s="36" t="s">
        <v>22</v>
      </c>
      <c r="F7" s="36" t="s">
        <v>207</v>
      </c>
      <c r="G7" s="35">
        <v>2019</v>
      </c>
      <c r="H7" s="36" t="s">
        <v>398</v>
      </c>
      <c r="I7" s="36" t="s">
        <v>399</v>
      </c>
      <c r="J7" s="35">
        <v>8</v>
      </c>
      <c r="K7" s="35">
        <v>28</v>
      </c>
      <c r="L7" s="36"/>
      <c r="M7" s="35">
        <v>0</v>
      </c>
      <c r="N7" s="39">
        <v>43941</v>
      </c>
      <c r="P7" s="30">
        <v>20</v>
      </c>
      <c r="Q7" s="30">
        <f>COUNTIF($K$2:$K$24,20)</f>
        <v>0</v>
      </c>
    </row>
    <row r="8" spans="1:17" s="3" customFormat="1" ht="14.25" x14ac:dyDescent="0.2">
      <c r="A8" s="3">
        <v>7</v>
      </c>
      <c r="B8" s="35">
        <v>2017</v>
      </c>
      <c r="C8" s="36" t="s">
        <v>211</v>
      </c>
      <c r="D8" s="36" t="s">
        <v>212</v>
      </c>
      <c r="E8" s="36" t="s">
        <v>22</v>
      </c>
      <c r="F8" s="36" t="s">
        <v>213</v>
      </c>
      <c r="G8" s="35">
        <v>2019</v>
      </c>
      <c r="H8" s="36" t="s">
        <v>398</v>
      </c>
      <c r="I8" s="36" t="s">
        <v>399</v>
      </c>
      <c r="J8" s="35">
        <v>8</v>
      </c>
      <c r="K8" s="35">
        <v>29</v>
      </c>
      <c r="L8" s="36"/>
      <c r="M8" s="35">
        <v>0</v>
      </c>
      <c r="N8" s="39">
        <v>43941</v>
      </c>
      <c r="P8" s="30">
        <v>21</v>
      </c>
      <c r="Q8" s="30">
        <f>COUNTIF($K$2:$K$24,21)</f>
        <v>2</v>
      </c>
    </row>
    <row r="9" spans="1:17" s="3" customFormat="1" ht="14.25" x14ac:dyDescent="0.2">
      <c r="A9" s="3">
        <v>8</v>
      </c>
      <c r="B9" s="35">
        <v>2017</v>
      </c>
      <c r="C9" s="36" t="s">
        <v>224</v>
      </c>
      <c r="D9" s="36" t="s">
        <v>40</v>
      </c>
      <c r="E9" s="36" t="s">
        <v>22</v>
      </c>
      <c r="F9" s="36" t="s">
        <v>225</v>
      </c>
      <c r="G9" s="35">
        <v>2019</v>
      </c>
      <c r="H9" s="36" t="s">
        <v>398</v>
      </c>
      <c r="I9" s="36" t="s">
        <v>399</v>
      </c>
      <c r="J9" s="35">
        <v>8</v>
      </c>
      <c r="K9" s="35">
        <v>30</v>
      </c>
      <c r="L9" s="36"/>
      <c r="M9" s="35">
        <v>0</v>
      </c>
      <c r="N9" s="39">
        <v>43941</v>
      </c>
      <c r="P9" s="30">
        <v>22</v>
      </c>
      <c r="Q9" s="30">
        <f>COUNTIF($K$2:$K$24,22)</f>
        <v>1</v>
      </c>
    </row>
    <row r="10" spans="1:17" s="3" customFormat="1" ht="14.25" x14ac:dyDescent="0.2">
      <c r="A10" s="3">
        <v>9</v>
      </c>
      <c r="B10" s="35">
        <v>2017</v>
      </c>
      <c r="C10" s="36" t="s">
        <v>226</v>
      </c>
      <c r="D10" s="36" t="s">
        <v>227</v>
      </c>
      <c r="E10" s="36" t="s">
        <v>22</v>
      </c>
      <c r="F10" s="36" t="s">
        <v>228</v>
      </c>
      <c r="G10" s="35">
        <v>2019</v>
      </c>
      <c r="H10" s="36" t="s">
        <v>398</v>
      </c>
      <c r="I10" s="36" t="s">
        <v>399</v>
      </c>
      <c r="J10" s="35">
        <v>8</v>
      </c>
      <c r="K10" s="35">
        <v>26</v>
      </c>
      <c r="L10" s="36"/>
      <c r="M10" s="35">
        <v>0</v>
      </c>
      <c r="N10" s="39">
        <v>43941</v>
      </c>
      <c r="P10" s="30">
        <v>23</v>
      </c>
      <c r="Q10" s="30">
        <f>COUNTIF($K$2:$K$24,23)</f>
        <v>1</v>
      </c>
    </row>
    <row r="11" spans="1:17" s="3" customFormat="1" ht="14.25" x14ac:dyDescent="0.2">
      <c r="A11" s="3">
        <v>10</v>
      </c>
      <c r="B11" s="35">
        <v>2017</v>
      </c>
      <c r="C11" s="36" t="s">
        <v>232</v>
      </c>
      <c r="D11" s="36" t="s">
        <v>233</v>
      </c>
      <c r="E11" s="36" t="s">
        <v>16</v>
      </c>
      <c r="F11" s="36" t="s">
        <v>234</v>
      </c>
      <c r="G11" s="35">
        <v>2019</v>
      </c>
      <c r="H11" s="36" t="s">
        <v>398</v>
      </c>
      <c r="I11" s="36" t="s">
        <v>399</v>
      </c>
      <c r="J11" s="35">
        <v>8</v>
      </c>
      <c r="K11" s="35">
        <v>29</v>
      </c>
      <c r="L11" s="36"/>
      <c r="M11" s="35">
        <v>0</v>
      </c>
      <c r="N11" s="39">
        <v>43941</v>
      </c>
      <c r="P11" s="30">
        <v>24</v>
      </c>
      <c r="Q11" s="30">
        <f>COUNTIF($K$2:$K$24,24)</f>
        <v>0</v>
      </c>
    </row>
    <row r="12" spans="1:17" s="3" customFormat="1" ht="14.25" x14ac:dyDescent="0.2">
      <c r="A12" s="3">
        <v>11</v>
      </c>
      <c r="B12" s="35">
        <v>2017</v>
      </c>
      <c r="C12" s="36" t="s">
        <v>186</v>
      </c>
      <c r="D12" s="36" t="s">
        <v>187</v>
      </c>
      <c r="E12" s="36" t="s">
        <v>16</v>
      </c>
      <c r="F12" s="36" t="s">
        <v>188</v>
      </c>
      <c r="G12" s="35">
        <v>2019</v>
      </c>
      <c r="H12" s="36" t="s">
        <v>398</v>
      </c>
      <c r="I12" s="36" t="s">
        <v>399</v>
      </c>
      <c r="J12" s="35">
        <v>8</v>
      </c>
      <c r="K12" s="35">
        <v>25</v>
      </c>
      <c r="L12" s="36"/>
      <c r="M12" s="35">
        <v>0</v>
      </c>
      <c r="N12" s="39">
        <v>43990</v>
      </c>
      <c r="P12" s="30">
        <v>25</v>
      </c>
      <c r="Q12" s="30">
        <f>COUNTIF($K$2:$K$24,25)</f>
        <v>3</v>
      </c>
    </row>
    <row r="13" spans="1:17" s="3" customFormat="1" ht="14.25" x14ac:dyDescent="0.2">
      <c r="A13" s="3">
        <v>12</v>
      </c>
      <c r="B13" s="35">
        <v>2017</v>
      </c>
      <c r="C13" s="36" t="s">
        <v>189</v>
      </c>
      <c r="D13" s="36" t="s">
        <v>52</v>
      </c>
      <c r="E13" s="36" t="s">
        <v>22</v>
      </c>
      <c r="F13" s="36" t="s">
        <v>190</v>
      </c>
      <c r="G13" s="35">
        <v>2019</v>
      </c>
      <c r="H13" s="36" t="s">
        <v>398</v>
      </c>
      <c r="I13" s="36" t="s">
        <v>399</v>
      </c>
      <c r="J13" s="35">
        <v>8</v>
      </c>
      <c r="K13" s="35">
        <v>31</v>
      </c>
      <c r="L13" s="36"/>
      <c r="M13" s="35">
        <v>1</v>
      </c>
      <c r="N13" s="39">
        <v>44004</v>
      </c>
      <c r="P13" s="30">
        <v>26</v>
      </c>
      <c r="Q13" s="30">
        <f>COUNTIF($K$2:$K$24,26)</f>
        <v>2</v>
      </c>
    </row>
    <row r="14" spans="1:17" s="3" customFormat="1" ht="14.25" x14ac:dyDescent="0.2">
      <c r="A14" s="3">
        <v>13</v>
      </c>
      <c r="B14" s="35">
        <v>2017</v>
      </c>
      <c r="C14" s="36" t="s">
        <v>214</v>
      </c>
      <c r="D14" s="36" t="s">
        <v>142</v>
      </c>
      <c r="E14" s="36" t="s">
        <v>22</v>
      </c>
      <c r="F14" s="36" t="s">
        <v>215</v>
      </c>
      <c r="G14" s="35">
        <v>2019</v>
      </c>
      <c r="H14" s="36" t="s">
        <v>398</v>
      </c>
      <c r="I14" s="36" t="s">
        <v>399</v>
      </c>
      <c r="J14" s="35">
        <v>8</v>
      </c>
      <c r="K14" s="35">
        <v>31</v>
      </c>
      <c r="L14" s="36"/>
      <c r="M14" s="35">
        <v>1</v>
      </c>
      <c r="N14" s="39">
        <v>44004</v>
      </c>
      <c r="P14" s="30">
        <v>27</v>
      </c>
      <c r="Q14" s="30">
        <f>COUNTIF($K$2:$K$24,27)</f>
        <v>2</v>
      </c>
    </row>
    <row r="15" spans="1:17" s="3" customFormat="1" ht="14.25" x14ac:dyDescent="0.2">
      <c r="A15" s="3">
        <v>14</v>
      </c>
      <c r="B15" s="35">
        <v>2017</v>
      </c>
      <c r="C15" s="36" t="s">
        <v>221</v>
      </c>
      <c r="D15" s="36" t="s">
        <v>222</v>
      </c>
      <c r="E15" s="36" t="s">
        <v>22</v>
      </c>
      <c r="F15" s="36" t="s">
        <v>223</v>
      </c>
      <c r="G15" s="35">
        <v>2019</v>
      </c>
      <c r="H15" s="36" t="s">
        <v>398</v>
      </c>
      <c r="I15" s="36" t="s">
        <v>399</v>
      </c>
      <c r="J15" s="35">
        <v>8</v>
      </c>
      <c r="K15" s="35">
        <v>27</v>
      </c>
      <c r="L15" s="36"/>
      <c r="M15" s="35">
        <v>0</v>
      </c>
      <c r="N15" s="39">
        <v>44004</v>
      </c>
      <c r="P15" s="30">
        <v>28</v>
      </c>
      <c r="Q15" s="30">
        <f>COUNTIF($K$2:$K$24,28)</f>
        <v>3</v>
      </c>
    </row>
    <row r="16" spans="1:17" s="3" customFormat="1" ht="14.25" x14ac:dyDescent="0.2">
      <c r="A16" s="3">
        <v>15</v>
      </c>
      <c r="B16" s="35">
        <v>2017</v>
      </c>
      <c r="C16" s="36" t="s">
        <v>191</v>
      </c>
      <c r="D16" s="36" t="s">
        <v>192</v>
      </c>
      <c r="E16" s="36" t="s">
        <v>22</v>
      </c>
      <c r="F16" s="36" t="s">
        <v>193</v>
      </c>
      <c r="G16" s="35">
        <v>2019</v>
      </c>
      <c r="H16" s="36" t="s">
        <v>398</v>
      </c>
      <c r="I16" s="36" t="s">
        <v>399</v>
      </c>
      <c r="J16" s="35">
        <v>8</v>
      </c>
      <c r="K16" s="35">
        <v>25</v>
      </c>
      <c r="L16" s="36"/>
      <c r="M16" s="35">
        <v>0</v>
      </c>
      <c r="N16" s="39">
        <v>44033</v>
      </c>
      <c r="P16" s="30">
        <v>29</v>
      </c>
      <c r="Q16" s="30">
        <f>COUNTIF($K$2:$K$24,29)</f>
        <v>2</v>
      </c>
    </row>
    <row r="17" spans="1:17" s="3" customFormat="1" ht="14.25" x14ac:dyDescent="0.2">
      <c r="A17" s="3">
        <v>16</v>
      </c>
      <c r="B17" s="35">
        <v>2017</v>
      </c>
      <c r="C17" s="36" t="s">
        <v>194</v>
      </c>
      <c r="D17" s="36" t="s">
        <v>195</v>
      </c>
      <c r="E17" s="36" t="s">
        <v>22</v>
      </c>
      <c r="F17" s="36" t="s">
        <v>196</v>
      </c>
      <c r="G17" s="35">
        <v>2019</v>
      </c>
      <c r="H17" s="36" t="s">
        <v>398</v>
      </c>
      <c r="I17" s="36" t="s">
        <v>399</v>
      </c>
      <c r="J17" s="35">
        <v>8</v>
      </c>
      <c r="K17" s="35">
        <v>26</v>
      </c>
      <c r="L17" s="36"/>
      <c r="M17" s="35">
        <v>0</v>
      </c>
      <c r="N17" s="39">
        <v>44098</v>
      </c>
      <c r="P17" s="30">
        <v>30</v>
      </c>
      <c r="Q17" s="30">
        <f>COUNTIF($K$2:$K$24,30)</f>
        <v>5</v>
      </c>
    </row>
    <row r="18" spans="1:17" s="3" customFormat="1" ht="14.25" x14ac:dyDescent="0.2">
      <c r="A18" s="3">
        <v>17</v>
      </c>
      <c r="B18" s="35">
        <v>2016</v>
      </c>
      <c r="C18" s="36" t="s">
        <v>248</v>
      </c>
      <c r="D18" s="36" t="s">
        <v>249</v>
      </c>
      <c r="E18" s="36" t="s">
        <v>16</v>
      </c>
      <c r="F18" s="36" t="s">
        <v>250</v>
      </c>
      <c r="G18" s="35">
        <v>2018</v>
      </c>
      <c r="H18" s="36" t="s">
        <v>398</v>
      </c>
      <c r="I18" s="36" t="s">
        <v>399</v>
      </c>
      <c r="J18" s="35">
        <v>8</v>
      </c>
      <c r="K18" s="35">
        <v>22</v>
      </c>
      <c r="L18" s="36"/>
      <c r="M18" s="35">
        <v>0</v>
      </c>
      <c r="N18" s="39">
        <v>44182</v>
      </c>
      <c r="P18" s="30" t="s">
        <v>363</v>
      </c>
      <c r="Q18" s="30">
        <f>COUNTIF($K$2:$K$24,31)</f>
        <v>2</v>
      </c>
    </row>
    <row r="19" spans="1:17" s="3" customFormat="1" ht="12" x14ac:dyDescent="0.2">
      <c r="A19" s="3">
        <v>18</v>
      </c>
      <c r="B19" s="35">
        <v>2016</v>
      </c>
      <c r="C19" s="36" t="s">
        <v>251</v>
      </c>
      <c r="D19" s="36" t="s">
        <v>252</v>
      </c>
      <c r="E19" s="36" t="s">
        <v>22</v>
      </c>
      <c r="F19" s="36" t="s">
        <v>253</v>
      </c>
      <c r="G19" s="35">
        <v>2018</v>
      </c>
      <c r="H19" s="36" t="s">
        <v>398</v>
      </c>
      <c r="I19" s="36" t="s">
        <v>399</v>
      </c>
      <c r="J19" s="35">
        <v>8</v>
      </c>
      <c r="K19" s="35">
        <v>21</v>
      </c>
      <c r="L19" s="36"/>
      <c r="M19" s="35">
        <v>0</v>
      </c>
      <c r="N19" s="39">
        <v>44182</v>
      </c>
    </row>
    <row r="20" spans="1:17" s="3" customFormat="1" ht="12" x14ac:dyDescent="0.2">
      <c r="A20" s="3">
        <v>19</v>
      </c>
      <c r="B20" s="35">
        <v>2017</v>
      </c>
      <c r="C20" s="36" t="s">
        <v>197</v>
      </c>
      <c r="D20" s="36" t="s">
        <v>198</v>
      </c>
      <c r="E20" s="36" t="s">
        <v>16</v>
      </c>
      <c r="F20" s="36" t="s">
        <v>199</v>
      </c>
      <c r="G20" s="35">
        <v>2019</v>
      </c>
      <c r="H20" s="36" t="s">
        <v>398</v>
      </c>
      <c r="I20" s="36" t="s">
        <v>399</v>
      </c>
      <c r="J20" s="35">
        <v>8</v>
      </c>
      <c r="K20" s="35">
        <v>27</v>
      </c>
      <c r="L20" s="36"/>
      <c r="M20" s="35">
        <v>0</v>
      </c>
      <c r="N20" s="39">
        <v>44182</v>
      </c>
    </row>
    <row r="21" spans="1:17" s="3" customFormat="1" ht="12" x14ac:dyDescent="0.2">
      <c r="A21" s="3">
        <v>20</v>
      </c>
      <c r="B21" s="35">
        <v>2017</v>
      </c>
      <c r="C21" s="36" t="s">
        <v>200</v>
      </c>
      <c r="D21" s="36" t="s">
        <v>201</v>
      </c>
      <c r="E21" s="36" t="s">
        <v>16</v>
      </c>
      <c r="F21" s="36" t="s">
        <v>202</v>
      </c>
      <c r="G21" s="35">
        <v>2019</v>
      </c>
      <c r="H21" s="36" t="s">
        <v>398</v>
      </c>
      <c r="I21" s="36" t="s">
        <v>399</v>
      </c>
      <c r="J21" s="35">
        <v>8</v>
      </c>
      <c r="K21" s="35">
        <v>25</v>
      </c>
      <c r="L21" s="36"/>
      <c r="M21" s="35">
        <v>0</v>
      </c>
      <c r="N21" s="39">
        <v>44182</v>
      </c>
    </row>
    <row r="22" spans="1:17" s="3" customFormat="1" ht="12" x14ac:dyDescent="0.2">
      <c r="A22" s="3">
        <v>21</v>
      </c>
      <c r="B22" s="35">
        <v>2017</v>
      </c>
      <c r="C22" s="36" t="s">
        <v>216</v>
      </c>
      <c r="D22" s="36" t="s">
        <v>217</v>
      </c>
      <c r="E22" s="36" t="s">
        <v>22</v>
      </c>
      <c r="F22" s="36" t="s">
        <v>218</v>
      </c>
      <c r="G22" s="35">
        <v>2019</v>
      </c>
      <c r="H22" s="36" t="s">
        <v>398</v>
      </c>
      <c r="I22" s="36" t="s">
        <v>399</v>
      </c>
      <c r="J22" s="35">
        <v>8</v>
      </c>
      <c r="K22" s="35">
        <v>28</v>
      </c>
      <c r="L22" s="36"/>
      <c r="M22" s="35">
        <v>0</v>
      </c>
      <c r="N22" s="39">
        <v>44182</v>
      </c>
    </row>
    <row r="23" spans="1:17" s="3" customFormat="1" ht="12" x14ac:dyDescent="0.2">
      <c r="A23" s="3">
        <v>22</v>
      </c>
      <c r="B23" s="35">
        <v>2017</v>
      </c>
      <c r="C23" s="36" t="s">
        <v>229</v>
      </c>
      <c r="D23" s="36" t="s">
        <v>230</v>
      </c>
      <c r="E23" s="36" t="s">
        <v>22</v>
      </c>
      <c r="F23" s="36" t="s">
        <v>231</v>
      </c>
      <c r="G23" s="35">
        <v>2019</v>
      </c>
      <c r="H23" s="36" t="s">
        <v>398</v>
      </c>
      <c r="I23" s="36" t="s">
        <v>399</v>
      </c>
      <c r="J23" s="35">
        <v>8</v>
      </c>
      <c r="K23" s="35">
        <v>30</v>
      </c>
      <c r="L23" s="36"/>
      <c r="M23" s="35">
        <v>0</v>
      </c>
      <c r="N23" s="39">
        <v>44182</v>
      </c>
    </row>
    <row r="24" spans="1:17" s="3" customFormat="1" ht="12" x14ac:dyDescent="0.2">
      <c r="A24" s="3">
        <v>23</v>
      </c>
      <c r="B24" s="35">
        <v>2017</v>
      </c>
      <c r="C24" s="36" t="s">
        <v>235</v>
      </c>
      <c r="D24" s="36" t="s">
        <v>126</v>
      </c>
      <c r="E24" s="36" t="s">
        <v>22</v>
      </c>
      <c r="F24" s="36" t="s">
        <v>236</v>
      </c>
      <c r="G24" s="35">
        <v>2019</v>
      </c>
      <c r="H24" s="36" t="s">
        <v>398</v>
      </c>
      <c r="I24" s="36" t="s">
        <v>399</v>
      </c>
      <c r="J24" s="35">
        <v>8</v>
      </c>
      <c r="K24" s="35">
        <v>30</v>
      </c>
      <c r="L24" s="36"/>
      <c r="M24" s="35">
        <v>0</v>
      </c>
      <c r="N24" s="39">
        <v>44182</v>
      </c>
    </row>
    <row r="25" spans="1:17" s="3" customFormat="1" ht="12" x14ac:dyDescent="0.2">
      <c r="A25" s="3">
        <v>1</v>
      </c>
      <c r="B25" s="40">
        <v>2017</v>
      </c>
      <c r="C25" s="41" t="s">
        <v>219</v>
      </c>
      <c r="D25" s="41" t="s">
        <v>52</v>
      </c>
      <c r="E25" s="41" t="s">
        <v>22</v>
      </c>
      <c r="F25" s="41" t="s">
        <v>220</v>
      </c>
      <c r="G25" s="40">
        <v>2019</v>
      </c>
      <c r="H25" s="41" t="s">
        <v>398</v>
      </c>
      <c r="I25" s="41" t="s">
        <v>399</v>
      </c>
      <c r="J25" s="40">
        <v>8</v>
      </c>
      <c r="K25" s="40">
        <v>26</v>
      </c>
      <c r="L25" s="41"/>
      <c r="M25" s="40">
        <v>0</v>
      </c>
      <c r="N25" s="42">
        <v>44245</v>
      </c>
    </row>
    <row r="26" spans="1:17" s="3" customFormat="1" ht="12" x14ac:dyDescent="0.2">
      <c r="A26" s="3">
        <v>2</v>
      </c>
      <c r="B26" s="40">
        <v>2018</v>
      </c>
      <c r="C26" s="41" t="s">
        <v>182</v>
      </c>
      <c r="D26" s="41" t="s">
        <v>163</v>
      </c>
      <c r="E26" s="41" t="s">
        <v>22</v>
      </c>
      <c r="F26" s="41" t="s">
        <v>183</v>
      </c>
      <c r="G26" s="40">
        <v>2020</v>
      </c>
      <c r="H26" s="41" t="s">
        <v>398</v>
      </c>
      <c r="I26" s="41" t="s">
        <v>399</v>
      </c>
      <c r="J26" s="40">
        <v>8</v>
      </c>
      <c r="K26" s="40">
        <v>26</v>
      </c>
      <c r="L26" s="41"/>
      <c r="M26" s="40">
        <v>0</v>
      </c>
      <c r="N26" s="42">
        <v>44253</v>
      </c>
    </row>
    <row r="27" spans="1:17" s="3" customFormat="1" ht="14.25" x14ac:dyDescent="0.2">
      <c r="A27" s="3">
        <v>3</v>
      </c>
      <c r="B27" s="40">
        <v>2018</v>
      </c>
      <c r="C27" s="41" t="s">
        <v>184</v>
      </c>
      <c r="D27" s="41" t="s">
        <v>49</v>
      </c>
      <c r="E27" s="41" t="s">
        <v>22</v>
      </c>
      <c r="F27" s="41" t="s">
        <v>185</v>
      </c>
      <c r="G27" s="40">
        <v>2020</v>
      </c>
      <c r="H27" s="41" t="s">
        <v>398</v>
      </c>
      <c r="I27" s="41" t="s">
        <v>399</v>
      </c>
      <c r="J27" s="40">
        <v>8</v>
      </c>
      <c r="K27" s="40">
        <v>30</v>
      </c>
      <c r="L27" s="41"/>
      <c r="M27" s="40">
        <v>0</v>
      </c>
      <c r="N27" s="42">
        <v>44253</v>
      </c>
      <c r="P27" s="30">
        <v>18</v>
      </c>
      <c r="Q27" s="30">
        <f>COUNTIF($K$25:$K$55,18)</f>
        <v>0</v>
      </c>
    </row>
    <row r="28" spans="1:17" s="3" customFormat="1" ht="14.25" x14ac:dyDescent="0.2">
      <c r="A28" s="3">
        <v>4</v>
      </c>
      <c r="B28" s="40">
        <v>2018</v>
      </c>
      <c r="C28" s="41" t="s">
        <v>92</v>
      </c>
      <c r="D28" s="41" t="s">
        <v>93</v>
      </c>
      <c r="E28" s="41" t="s">
        <v>16</v>
      </c>
      <c r="F28" s="41" t="s">
        <v>94</v>
      </c>
      <c r="G28" s="40">
        <v>2020</v>
      </c>
      <c r="H28" s="41" t="s">
        <v>398</v>
      </c>
      <c r="I28" s="41" t="s">
        <v>399</v>
      </c>
      <c r="J28" s="40">
        <v>8</v>
      </c>
      <c r="K28" s="40">
        <v>28</v>
      </c>
      <c r="L28" s="41"/>
      <c r="M28" s="40">
        <v>0</v>
      </c>
      <c r="N28" s="42">
        <v>44368</v>
      </c>
      <c r="P28" s="30">
        <v>19</v>
      </c>
      <c r="Q28" s="30">
        <f>COUNTIF($K$25:$K$55,19)</f>
        <v>0</v>
      </c>
    </row>
    <row r="29" spans="1:17" s="3" customFormat="1" ht="14.25" x14ac:dyDescent="0.2">
      <c r="A29" s="3">
        <v>5</v>
      </c>
      <c r="B29" s="40">
        <v>2018</v>
      </c>
      <c r="C29" s="41" t="s">
        <v>103</v>
      </c>
      <c r="D29" s="41" t="s">
        <v>37</v>
      </c>
      <c r="E29" s="41" t="s">
        <v>22</v>
      </c>
      <c r="F29" s="41" t="s">
        <v>104</v>
      </c>
      <c r="G29" s="40">
        <v>2020</v>
      </c>
      <c r="H29" s="41" t="s">
        <v>398</v>
      </c>
      <c r="I29" s="41" t="s">
        <v>399</v>
      </c>
      <c r="J29" s="40">
        <v>8</v>
      </c>
      <c r="K29" s="40">
        <v>28</v>
      </c>
      <c r="L29" s="41"/>
      <c r="M29" s="40">
        <v>0</v>
      </c>
      <c r="N29" s="42">
        <v>44368</v>
      </c>
      <c r="P29" s="30">
        <v>20</v>
      </c>
      <c r="Q29" s="30">
        <f>COUNTIF($K$25:$K$55,20)</f>
        <v>0</v>
      </c>
    </row>
    <row r="30" spans="1:17" s="3" customFormat="1" ht="14.25" x14ac:dyDescent="0.2">
      <c r="A30" s="3">
        <v>6</v>
      </c>
      <c r="B30" s="40">
        <v>2018</v>
      </c>
      <c r="C30" s="41" t="s">
        <v>105</v>
      </c>
      <c r="D30" s="41" t="s">
        <v>106</v>
      </c>
      <c r="E30" s="41" t="s">
        <v>16</v>
      </c>
      <c r="F30" s="41" t="s">
        <v>107</v>
      </c>
      <c r="G30" s="40">
        <v>2020</v>
      </c>
      <c r="H30" s="41" t="s">
        <v>398</v>
      </c>
      <c r="I30" s="41" t="s">
        <v>399</v>
      </c>
      <c r="J30" s="40">
        <v>8</v>
      </c>
      <c r="K30" s="40">
        <v>26</v>
      </c>
      <c r="L30" s="41"/>
      <c r="M30" s="40">
        <v>0</v>
      </c>
      <c r="N30" s="42">
        <v>44368</v>
      </c>
      <c r="P30" s="30">
        <v>21</v>
      </c>
      <c r="Q30" s="30">
        <f>COUNTIF($K$25:$K$55,21)</f>
        <v>2</v>
      </c>
    </row>
    <row r="31" spans="1:17" s="3" customFormat="1" ht="14.25" x14ac:dyDescent="0.2">
      <c r="A31" s="3">
        <v>7</v>
      </c>
      <c r="B31" s="40">
        <v>2018</v>
      </c>
      <c r="C31" s="41" t="s">
        <v>108</v>
      </c>
      <c r="D31" s="41" t="s">
        <v>109</v>
      </c>
      <c r="E31" s="41" t="s">
        <v>22</v>
      </c>
      <c r="F31" s="41" t="s">
        <v>110</v>
      </c>
      <c r="G31" s="40">
        <v>2020</v>
      </c>
      <c r="H31" s="41" t="s">
        <v>398</v>
      </c>
      <c r="I31" s="41" t="s">
        <v>399</v>
      </c>
      <c r="J31" s="40">
        <v>8</v>
      </c>
      <c r="K31" s="40">
        <v>30</v>
      </c>
      <c r="L31" s="41"/>
      <c r="M31" s="40">
        <v>0</v>
      </c>
      <c r="N31" s="42">
        <v>44368</v>
      </c>
      <c r="P31" s="30">
        <v>22</v>
      </c>
      <c r="Q31" s="30">
        <f>COUNTIF($K$25:$K$55,22)</f>
        <v>1</v>
      </c>
    </row>
    <row r="32" spans="1:17" s="3" customFormat="1" ht="14.25" x14ac:dyDescent="0.2">
      <c r="A32" s="3">
        <v>8</v>
      </c>
      <c r="B32" s="40">
        <v>2018</v>
      </c>
      <c r="C32" s="41" t="s">
        <v>117</v>
      </c>
      <c r="D32" s="41" t="s">
        <v>118</v>
      </c>
      <c r="E32" s="41" t="s">
        <v>22</v>
      </c>
      <c r="F32" s="41" t="s">
        <v>119</v>
      </c>
      <c r="G32" s="40">
        <v>2020</v>
      </c>
      <c r="H32" s="41" t="s">
        <v>398</v>
      </c>
      <c r="I32" s="41" t="s">
        <v>399</v>
      </c>
      <c r="J32" s="40">
        <v>8</v>
      </c>
      <c r="K32" s="40">
        <v>31</v>
      </c>
      <c r="L32" s="41"/>
      <c r="M32" s="40">
        <v>1</v>
      </c>
      <c r="N32" s="42">
        <v>44368</v>
      </c>
      <c r="P32" s="30">
        <v>23</v>
      </c>
      <c r="Q32" s="30">
        <f>COUNTIF($K$25:$K$55,23)</f>
        <v>0</v>
      </c>
    </row>
    <row r="33" spans="1:17" s="3" customFormat="1" ht="14.25" x14ac:dyDescent="0.2">
      <c r="A33" s="3">
        <v>9</v>
      </c>
      <c r="B33" s="40">
        <v>2018</v>
      </c>
      <c r="C33" s="41" t="s">
        <v>125</v>
      </c>
      <c r="D33" s="41" t="s">
        <v>126</v>
      </c>
      <c r="E33" s="41" t="s">
        <v>22</v>
      </c>
      <c r="F33" s="41" t="s">
        <v>127</v>
      </c>
      <c r="G33" s="40">
        <v>2020</v>
      </c>
      <c r="H33" s="41" t="s">
        <v>398</v>
      </c>
      <c r="I33" s="41" t="s">
        <v>399</v>
      </c>
      <c r="J33" s="40">
        <v>8</v>
      </c>
      <c r="K33" s="40">
        <v>27</v>
      </c>
      <c r="L33" s="41"/>
      <c r="M33" s="40">
        <v>0</v>
      </c>
      <c r="N33" s="42">
        <v>44368</v>
      </c>
      <c r="P33" s="30">
        <v>24</v>
      </c>
      <c r="Q33" s="30">
        <f>COUNTIF($K$25:$K$55,24)</f>
        <v>1</v>
      </c>
    </row>
    <row r="34" spans="1:17" s="3" customFormat="1" ht="14.25" x14ac:dyDescent="0.2">
      <c r="A34" s="3">
        <v>10</v>
      </c>
      <c r="B34" s="40">
        <v>2018</v>
      </c>
      <c r="C34" s="41" t="s">
        <v>128</v>
      </c>
      <c r="D34" s="41" t="s">
        <v>109</v>
      </c>
      <c r="E34" s="41" t="s">
        <v>22</v>
      </c>
      <c r="F34" s="41" t="s">
        <v>129</v>
      </c>
      <c r="G34" s="40">
        <v>2020</v>
      </c>
      <c r="H34" s="41" t="s">
        <v>398</v>
      </c>
      <c r="I34" s="41" t="s">
        <v>399</v>
      </c>
      <c r="J34" s="40">
        <v>8</v>
      </c>
      <c r="K34" s="40">
        <v>27</v>
      </c>
      <c r="L34" s="41"/>
      <c r="M34" s="40">
        <v>0</v>
      </c>
      <c r="N34" s="42">
        <v>44368</v>
      </c>
      <c r="P34" s="30">
        <v>25</v>
      </c>
      <c r="Q34" s="30">
        <f>COUNTIF($K$25:$K$55,25)</f>
        <v>3</v>
      </c>
    </row>
    <row r="35" spans="1:17" s="3" customFormat="1" ht="14.25" x14ac:dyDescent="0.2">
      <c r="A35" s="3">
        <v>11</v>
      </c>
      <c r="B35" s="40">
        <v>2018</v>
      </c>
      <c r="C35" s="41" t="s">
        <v>132</v>
      </c>
      <c r="D35" s="41" t="s">
        <v>133</v>
      </c>
      <c r="E35" s="41" t="s">
        <v>16</v>
      </c>
      <c r="F35" s="41" t="s">
        <v>134</v>
      </c>
      <c r="G35" s="40">
        <v>2020</v>
      </c>
      <c r="H35" s="41" t="s">
        <v>398</v>
      </c>
      <c r="I35" s="41" t="s">
        <v>399</v>
      </c>
      <c r="J35" s="40">
        <v>8</v>
      </c>
      <c r="K35" s="40">
        <v>25</v>
      </c>
      <c r="L35" s="41"/>
      <c r="M35" s="40">
        <v>0</v>
      </c>
      <c r="N35" s="42">
        <v>44368</v>
      </c>
      <c r="P35" s="30">
        <v>26</v>
      </c>
      <c r="Q35" s="30">
        <f>COUNTIF($K$25:$K$55,26)</f>
        <v>4</v>
      </c>
    </row>
    <row r="36" spans="1:17" s="3" customFormat="1" ht="14.25" x14ac:dyDescent="0.2">
      <c r="A36" s="3">
        <v>12</v>
      </c>
      <c r="B36" s="40">
        <v>2018</v>
      </c>
      <c r="C36" s="41" t="s">
        <v>144</v>
      </c>
      <c r="D36" s="41" t="s">
        <v>145</v>
      </c>
      <c r="E36" s="41" t="s">
        <v>16</v>
      </c>
      <c r="F36" s="41" t="s">
        <v>146</v>
      </c>
      <c r="G36" s="40">
        <v>2020</v>
      </c>
      <c r="H36" s="41" t="s">
        <v>398</v>
      </c>
      <c r="I36" s="41" t="s">
        <v>399</v>
      </c>
      <c r="J36" s="40">
        <v>8</v>
      </c>
      <c r="K36" s="40">
        <v>27</v>
      </c>
      <c r="L36" s="41"/>
      <c r="M36" s="40">
        <v>0</v>
      </c>
      <c r="N36" s="42">
        <v>44368</v>
      </c>
      <c r="P36" s="30">
        <v>27</v>
      </c>
      <c r="Q36" s="30">
        <f>COUNTIF($K$25:$K$55,27)</f>
        <v>5</v>
      </c>
    </row>
    <row r="37" spans="1:17" s="3" customFormat="1" ht="14.25" x14ac:dyDescent="0.2">
      <c r="A37" s="3">
        <v>13</v>
      </c>
      <c r="B37" s="40">
        <v>2018</v>
      </c>
      <c r="C37" s="41" t="s">
        <v>158</v>
      </c>
      <c r="D37" s="41" t="s">
        <v>25</v>
      </c>
      <c r="E37" s="41" t="s">
        <v>22</v>
      </c>
      <c r="F37" s="41" t="s">
        <v>159</v>
      </c>
      <c r="G37" s="40">
        <v>2020</v>
      </c>
      <c r="H37" s="41" t="s">
        <v>398</v>
      </c>
      <c r="I37" s="41" t="s">
        <v>399</v>
      </c>
      <c r="J37" s="40">
        <v>8</v>
      </c>
      <c r="K37" s="40">
        <v>25</v>
      </c>
      <c r="L37" s="41"/>
      <c r="M37" s="40">
        <v>0</v>
      </c>
      <c r="N37" s="42">
        <v>44368</v>
      </c>
      <c r="P37" s="30">
        <v>28</v>
      </c>
      <c r="Q37" s="30">
        <f>COUNTIF($K$25:$K$55,28)</f>
        <v>6</v>
      </c>
    </row>
    <row r="38" spans="1:17" s="3" customFormat="1" ht="14.25" x14ac:dyDescent="0.2">
      <c r="A38" s="3">
        <v>14</v>
      </c>
      <c r="B38" s="40">
        <v>2018</v>
      </c>
      <c r="C38" s="41" t="s">
        <v>160</v>
      </c>
      <c r="D38" s="41" t="s">
        <v>79</v>
      </c>
      <c r="E38" s="41" t="s">
        <v>22</v>
      </c>
      <c r="F38" s="41" t="s">
        <v>161</v>
      </c>
      <c r="G38" s="40">
        <v>2020</v>
      </c>
      <c r="H38" s="41" t="s">
        <v>398</v>
      </c>
      <c r="I38" s="41" t="s">
        <v>399</v>
      </c>
      <c r="J38" s="40">
        <v>8</v>
      </c>
      <c r="K38" s="40">
        <v>29</v>
      </c>
      <c r="L38" s="41"/>
      <c r="M38" s="40">
        <v>0</v>
      </c>
      <c r="N38" s="42">
        <v>44368</v>
      </c>
      <c r="P38" s="30">
        <v>29</v>
      </c>
      <c r="Q38" s="30">
        <f>COUNTIF($K$25:$K$55,29)</f>
        <v>3</v>
      </c>
    </row>
    <row r="39" spans="1:17" s="3" customFormat="1" ht="14.25" x14ac:dyDescent="0.2">
      <c r="A39" s="3">
        <v>15</v>
      </c>
      <c r="B39" s="40">
        <v>2018</v>
      </c>
      <c r="C39" s="41" t="s">
        <v>170</v>
      </c>
      <c r="D39" s="41" t="s">
        <v>171</v>
      </c>
      <c r="E39" s="41" t="s">
        <v>16</v>
      </c>
      <c r="F39" s="41" t="s">
        <v>172</v>
      </c>
      <c r="G39" s="40">
        <v>2020</v>
      </c>
      <c r="H39" s="41" t="s">
        <v>398</v>
      </c>
      <c r="I39" s="41" t="s">
        <v>399</v>
      </c>
      <c r="J39" s="40">
        <v>8</v>
      </c>
      <c r="K39" s="40">
        <v>21</v>
      </c>
      <c r="L39" s="41"/>
      <c r="M39" s="40">
        <v>0</v>
      </c>
      <c r="N39" s="42">
        <v>44368</v>
      </c>
      <c r="P39" s="30">
        <v>30</v>
      </c>
      <c r="Q39" s="30">
        <f>COUNTIF($K$25:$K$55,30)</f>
        <v>3</v>
      </c>
    </row>
    <row r="40" spans="1:17" s="3" customFormat="1" ht="14.25" x14ac:dyDescent="0.2">
      <c r="A40" s="3">
        <v>16</v>
      </c>
      <c r="B40" s="40">
        <v>2018</v>
      </c>
      <c r="C40" s="41" t="s">
        <v>179</v>
      </c>
      <c r="D40" s="41" t="s">
        <v>180</v>
      </c>
      <c r="E40" s="41" t="s">
        <v>22</v>
      </c>
      <c r="F40" s="41" t="s">
        <v>181</v>
      </c>
      <c r="G40" s="40">
        <v>2020</v>
      </c>
      <c r="H40" s="41" t="s">
        <v>398</v>
      </c>
      <c r="I40" s="41" t="s">
        <v>399</v>
      </c>
      <c r="J40" s="40">
        <v>8</v>
      </c>
      <c r="K40" s="40">
        <v>31</v>
      </c>
      <c r="L40" s="41"/>
      <c r="M40" s="40">
        <v>1</v>
      </c>
      <c r="N40" s="42">
        <v>44368</v>
      </c>
      <c r="P40" s="30" t="s">
        <v>363</v>
      </c>
      <c r="Q40" s="30">
        <f>COUNTIF($K$25:$K$55,31)</f>
        <v>3</v>
      </c>
    </row>
    <row r="41" spans="1:17" s="3" customFormat="1" ht="12" x14ac:dyDescent="0.2">
      <c r="A41" s="3">
        <v>17</v>
      </c>
      <c r="B41" s="40">
        <v>2018</v>
      </c>
      <c r="C41" s="41" t="s">
        <v>95</v>
      </c>
      <c r="D41" s="41" t="s">
        <v>82</v>
      </c>
      <c r="E41" s="41" t="s">
        <v>16</v>
      </c>
      <c r="F41" s="41" t="s">
        <v>96</v>
      </c>
      <c r="G41" s="40">
        <v>2020</v>
      </c>
      <c r="H41" s="41" t="s">
        <v>398</v>
      </c>
      <c r="I41" s="41" t="s">
        <v>399</v>
      </c>
      <c r="J41" s="40">
        <v>8</v>
      </c>
      <c r="K41" s="40">
        <v>27</v>
      </c>
      <c r="L41" s="41"/>
      <c r="M41" s="40">
        <v>0</v>
      </c>
      <c r="N41" s="42">
        <v>44403</v>
      </c>
    </row>
    <row r="42" spans="1:17" s="3" customFormat="1" ht="12" x14ac:dyDescent="0.2">
      <c r="A42" s="3">
        <v>18</v>
      </c>
      <c r="B42" s="40">
        <v>2018</v>
      </c>
      <c r="C42" s="41" t="s">
        <v>114</v>
      </c>
      <c r="D42" s="41" t="s">
        <v>115</v>
      </c>
      <c r="E42" s="41" t="s">
        <v>22</v>
      </c>
      <c r="F42" s="41" t="s">
        <v>116</v>
      </c>
      <c r="G42" s="40">
        <v>2020</v>
      </c>
      <c r="H42" s="41" t="s">
        <v>398</v>
      </c>
      <c r="I42" s="41" t="s">
        <v>399</v>
      </c>
      <c r="J42" s="40">
        <v>8</v>
      </c>
      <c r="K42" s="40">
        <v>31</v>
      </c>
      <c r="L42" s="41"/>
      <c r="M42" s="40">
        <v>1</v>
      </c>
      <c r="N42" s="42">
        <v>44403</v>
      </c>
    </row>
    <row r="43" spans="1:17" s="3" customFormat="1" ht="12" x14ac:dyDescent="0.2">
      <c r="A43" s="3">
        <v>19</v>
      </c>
      <c r="B43" s="40">
        <v>2018</v>
      </c>
      <c r="C43" s="41" t="s">
        <v>123</v>
      </c>
      <c r="D43" s="41" t="s">
        <v>40</v>
      </c>
      <c r="E43" s="41" t="s">
        <v>22</v>
      </c>
      <c r="F43" s="41" t="s">
        <v>124</v>
      </c>
      <c r="G43" s="40">
        <v>2020</v>
      </c>
      <c r="H43" s="41" t="s">
        <v>398</v>
      </c>
      <c r="I43" s="41" t="s">
        <v>399</v>
      </c>
      <c r="J43" s="40">
        <v>8</v>
      </c>
      <c r="K43" s="40">
        <v>29</v>
      </c>
      <c r="L43" s="41"/>
      <c r="M43" s="40">
        <v>0</v>
      </c>
      <c r="N43" s="42">
        <v>44403</v>
      </c>
    </row>
    <row r="44" spans="1:17" s="3" customFormat="1" ht="12" x14ac:dyDescent="0.2">
      <c r="A44" s="3">
        <v>20</v>
      </c>
      <c r="B44" s="40">
        <v>2018</v>
      </c>
      <c r="C44" s="41" t="s">
        <v>153</v>
      </c>
      <c r="D44" s="41" t="s">
        <v>154</v>
      </c>
      <c r="E44" s="41" t="s">
        <v>22</v>
      </c>
      <c r="F44" s="41" t="s">
        <v>155</v>
      </c>
      <c r="G44" s="40">
        <v>2020</v>
      </c>
      <c r="H44" s="41" t="s">
        <v>398</v>
      </c>
      <c r="I44" s="41" t="s">
        <v>399</v>
      </c>
      <c r="J44" s="40">
        <v>8</v>
      </c>
      <c r="K44" s="40">
        <v>28</v>
      </c>
      <c r="L44" s="41"/>
      <c r="M44" s="40">
        <v>0</v>
      </c>
      <c r="N44" s="42">
        <v>44403</v>
      </c>
    </row>
    <row r="45" spans="1:17" s="3" customFormat="1" ht="12" x14ac:dyDescent="0.2">
      <c r="A45" s="3">
        <v>21</v>
      </c>
      <c r="B45" s="40">
        <v>2018</v>
      </c>
      <c r="C45" s="41" t="s">
        <v>162</v>
      </c>
      <c r="D45" s="41" t="s">
        <v>163</v>
      </c>
      <c r="E45" s="41" t="s">
        <v>22</v>
      </c>
      <c r="F45" s="41" t="s">
        <v>164</v>
      </c>
      <c r="G45" s="40">
        <v>2020</v>
      </c>
      <c r="H45" s="41" t="s">
        <v>398</v>
      </c>
      <c r="I45" s="41" t="s">
        <v>399</v>
      </c>
      <c r="J45" s="40">
        <v>8</v>
      </c>
      <c r="K45" s="40">
        <v>29</v>
      </c>
      <c r="L45" s="41"/>
      <c r="M45" s="40">
        <v>0</v>
      </c>
      <c r="N45" s="42">
        <v>44403</v>
      </c>
    </row>
    <row r="46" spans="1:17" s="3" customFormat="1" ht="12" x14ac:dyDescent="0.2">
      <c r="A46" s="3">
        <v>22</v>
      </c>
      <c r="B46" s="40">
        <v>2018</v>
      </c>
      <c r="C46" s="41" t="s">
        <v>165</v>
      </c>
      <c r="D46" s="41" t="s">
        <v>34</v>
      </c>
      <c r="E46" s="41" t="s">
        <v>22</v>
      </c>
      <c r="F46" s="41" t="s">
        <v>166</v>
      </c>
      <c r="G46" s="40">
        <v>2020</v>
      </c>
      <c r="H46" s="41" t="s">
        <v>398</v>
      </c>
      <c r="I46" s="41" t="s">
        <v>399</v>
      </c>
      <c r="J46" s="40">
        <v>8</v>
      </c>
      <c r="K46" s="40">
        <v>28</v>
      </c>
      <c r="L46" s="41"/>
      <c r="M46" s="40">
        <v>0</v>
      </c>
      <c r="N46" s="42">
        <v>44403</v>
      </c>
    </row>
    <row r="47" spans="1:17" s="3" customFormat="1" ht="12" x14ac:dyDescent="0.2">
      <c r="A47" s="3">
        <v>23</v>
      </c>
      <c r="B47" s="40">
        <v>2018</v>
      </c>
      <c r="C47" s="41" t="s">
        <v>167</v>
      </c>
      <c r="D47" s="41" t="s">
        <v>168</v>
      </c>
      <c r="E47" s="41" t="s">
        <v>22</v>
      </c>
      <c r="F47" s="41" t="s">
        <v>169</v>
      </c>
      <c r="G47" s="40">
        <v>2020</v>
      </c>
      <c r="H47" s="41" t="s">
        <v>398</v>
      </c>
      <c r="I47" s="41" t="s">
        <v>399</v>
      </c>
      <c r="J47" s="40">
        <v>8</v>
      </c>
      <c r="K47" s="40">
        <v>25</v>
      </c>
      <c r="L47" s="41"/>
      <c r="M47" s="40">
        <v>0</v>
      </c>
      <c r="N47" s="42">
        <v>44403</v>
      </c>
    </row>
    <row r="48" spans="1:17" s="3" customFormat="1" ht="12" x14ac:dyDescent="0.2">
      <c r="A48" s="3">
        <v>24</v>
      </c>
      <c r="B48" s="40">
        <v>2018</v>
      </c>
      <c r="C48" s="41" t="s">
        <v>176</v>
      </c>
      <c r="D48" s="41" t="s">
        <v>177</v>
      </c>
      <c r="E48" s="41" t="s">
        <v>16</v>
      </c>
      <c r="F48" s="41" t="s">
        <v>178</v>
      </c>
      <c r="G48" s="40">
        <v>2020</v>
      </c>
      <c r="H48" s="41" t="s">
        <v>398</v>
      </c>
      <c r="I48" s="41" t="s">
        <v>399</v>
      </c>
      <c r="J48" s="40">
        <v>8</v>
      </c>
      <c r="K48" s="40">
        <v>28</v>
      </c>
      <c r="L48" s="41"/>
      <c r="M48" s="40">
        <v>0</v>
      </c>
      <c r="N48" s="42">
        <v>44403</v>
      </c>
    </row>
    <row r="49" spans="1:17" s="3" customFormat="1" ht="12" x14ac:dyDescent="0.2">
      <c r="A49" s="3">
        <v>25</v>
      </c>
      <c r="B49" s="40">
        <v>2018</v>
      </c>
      <c r="C49" s="41" t="s">
        <v>135</v>
      </c>
      <c r="D49" s="41" t="s">
        <v>136</v>
      </c>
      <c r="E49" s="41" t="s">
        <v>22</v>
      </c>
      <c r="F49" s="41" t="s">
        <v>137</v>
      </c>
      <c r="G49" s="40">
        <v>2020</v>
      </c>
      <c r="H49" s="41" t="s">
        <v>398</v>
      </c>
      <c r="I49" s="41" t="s">
        <v>399</v>
      </c>
      <c r="J49" s="40">
        <v>8</v>
      </c>
      <c r="K49" s="40">
        <v>30</v>
      </c>
      <c r="L49" s="41"/>
      <c r="M49" s="40">
        <v>0</v>
      </c>
      <c r="N49" s="42">
        <v>44441</v>
      </c>
    </row>
    <row r="50" spans="1:17" s="3" customFormat="1" ht="12" x14ac:dyDescent="0.2">
      <c r="A50" s="3">
        <v>26</v>
      </c>
      <c r="B50" s="40">
        <v>2018</v>
      </c>
      <c r="C50" s="41" t="s">
        <v>173</v>
      </c>
      <c r="D50" s="41" t="s">
        <v>174</v>
      </c>
      <c r="E50" s="41" t="s">
        <v>22</v>
      </c>
      <c r="F50" s="41" t="s">
        <v>175</v>
      </c>
      <c r="G50" s="40">
        <v>2020</v>
      </c>
      <c r="H50" s="41" t="s">
        <v>398</v>
      </c>
      <c r="I50" s="41" t="s">
        <v>399</v>
      </c>
      <c r="J50" s="40">
        <v>8</v>
      </c>
      <c r="K50" s="40">
        <v>28</v>
      </c>
      <c r="L50" s="41"/>
      <c r="M50" s="40">
        <v>0</v>
      </c>
      <c r="N50" s="42">
        <v>44441</v>
      </c>
    </row>
    <row r="51" spans="1:17" s="3" customFormat="1" ht="12" x14ac:dyDescent="0.2">
      <c r="A51" s="3">
        <v>27</v>
      </c>
      <c r="B51" s="40">
        <v>2018</v>
      </c>
      <c r="C51" s="41" t="s">
        <v>97</v>
      </c>
      <c r="D51" s="41" t="s">
        <v>98</v>
      </c>
      <c r="E51" s="41" t="s">
        <v>16</v>
      </c>
      <c r="F51" s="41" t="s">
        <v>99</v>
      </c>
      <c r="G51" s="40">
        <v>2020</v>
      </c>
      <c r="H51" s="41" t="s">
        <v>398</v>
      </c>
      <c r="I51" s="41" t="s">
        <v>399</v>
      </c>
      <c r="J51" s="40">
        <v>8</v>
      </c>
      <c r="K51" s="40">
        <v>21</v>
      </c>
      <c r="L51" s="41"/>
      <c r="M51" s="40">
        <v>0</v>
      </c>
      <c r="N51" s="42">
        <v>44460</v>
      </c>
    </row>
    <row r="52" spans="1:17" s="3" customFormat="1" ht="12" x14ac:dyDescent="0.2">
      <c r="A52" s="3">
        <v>28</v>
      </c>
      <c r="B52" s="40">
        <v>2018</v>
      </c>
      <c r="C52" s="41" t="s">
        <v>100</v>
      </c>
      <c r="D52" s="41" t="s">
        <v>101</v>
      </c>
      <c r="E52" s="41" t="s">
        <v>22</v>
      </c>
      <c r="F52" s="41" t="s">
        <v>102</v>
      </c>
      <c r="G52" s="40">
        <v>2020</v>
      </c>
      <c r="H52" s="41" t="s">
        <v>398</v>
      </c>
      <c r="I52" s="41" t="s">
        <v>399</v>
      </c>
      <c r="J52" s="40">
        <v>8</v>
      </c>
      <c r="K52" s="40">
        <v>27</v>
      </c>
      <c r="L52" s="41"/>
      <c r="M52" s="40">
        <v>0</v>
      </c>
      <c r="N52" s="42">
        <v>44460</v>
      </c>
    </row>
    <row r="53" spans="1:17" s="3" customFormat="1" ht="12" x14ac:dyDescent="0.2">
      <c r="A53" s="3">
        <v>29</v>
      </c>
      <c r="B53" s="40">
        <v>2018</v>
      </c>
      <c r="C53" s="41" t="s">
        <v>138</v>
      </c>
      <c r="D53" s="41" t="s">
        <v>139</v>
      </c>
      <c r="E53" s="41" t="s">
        <v>22</v>
      </c>
      <c r="F53" s="41" t="s">
        <v>140</v>
      </c>
      <c r="G53" s="40">
        <v>2020</v>
      </c>
      <c r="H53" s="41" t="s">
        <v>398</v>
      </c>
      <c r="I53" s="41" t="s">
        <v>399</v>
      </c>
      <c r="J53" s="40">
        <v>8</v>
      </c>
      <c r="K53" s="40">
        <v>22</v>
      </c>
      <c r="L53" s="41"/>
      <c r="M53" s="40">
        <v>0</v>
      </c>
      <c r="N53" s="42">
        <v>44460</v>
      </c>
    </row>
    <row r="54" spans="1:17" s="3" customFormat="1" ht="12" x14ac:dyDescent="0.2">
      <c r="A54" s="3">
        <v>30</v>
      </c>
      <c r="B54" s="40">
        <v>2018</v>
      </c>
      <c r="C54" s="41" t="s">
        <v>150</v>
      </c>
      <c r="D54" s="41" t="s">
        <v>151</v>
      </c>
      <c r="E54" s="41" t="s">
        <v>16</v>
      </c>
      <c r="F54" s="41" t="s">
        <v>152</v>
      </c>
      <c r="G54" s="40">
        <v>2020</v>
      </c>
      <c r="H54" s="41" t="s">
        <v>398</v>
      </c>
      <c r="I54" s="41" t="s">
        <v>399</v>
      </c>
      <c r="J54" s="40">
        <v>8</v>
      </c>
      <c r="K54" s="40">
        <v>26</v>
      </c>
      <c r="L54" s="41"/>
      <c r="M54" s="40">
        <v>0</v>
      </c>
      <c r="N54" s="42">
        <v>44460</v>
      </c>
    </row>
    <row r="55" spans="1:17" s="3" customFormat="1" ht="12" x14ac:dyDescent="0.2">
      <c r="A55" s="3">
        <v>31</v>
      </c>
      <c r="B55" s="40">
        <v>2018</v>
      </c>
      <c r="C55" s="41" t="s">
        <v>156</v>
      </c>
      <c r="D55" s="41" t="s">
        <v>34</v>
      </c>
      <c r="E55" s="41" t="s">
        <v>22</v>
      </c>
      <c r="F55" s="41" t="s">
        <v>157</v>
      </c>
      <c r="G55" s="40">
        <v>2020</v>
      </c>
      <c r="H55" s="41" t="s">
        <v>398</v>
      </c>
      <c r="I55" s="41" t="s">
        <v>399</v>
      </c>
      <c r="J55" s="40">
        <v>8</v>
      </c>
      <c r="K55" s="40">
        <v>24</v>
      </c>
      <c r="L55" s="41"/>
      <c r="M55" s="40">
        <v>0</v>
      </c>
      <c r="N55" s="42">
        <v>44460</v>
      </c>
    </row>
    <row r="56" spans="1:17" s="3" customFormat="1" ht="12" x14ac:dyDescent="0.2">
      <c r="A56" s="3">
        <v>1</v>
      </c>
      <c r="B56" s="43">
        <v>2013</v>
      </c>
      <c r="C56" s="44" t="s">
        <v>263</v>
      </c>
      <c r="D56" s="44" t="s">
        <v>82</v>
      </c>
      <c r="E56" s="44" t="s">
        <v>16</v>
      </c>
      <c r="F56" s="44" t="s">
        <v>264</v>
      </c>
      <c r="G56" s="43">
        <v>2015</v>
      </c>
      <c r="H56" s="44" t="s">
        <v>398</v>
      </c>
      <c r="I56" s="44" t="s">
        <v>399</v>
      </c>
      <c r="J56" s="43">
        <v>8</v>
      </c>
      <c r="K56" s="43">
        <v>21</v>
      </c>
      <c r="L56" s="44"/>
      <c r="M56" s="43">
        <v>0</v>
      </c>
      <c r="N56" s="45">
        <v>44613</v>
      </c>
    </row>
    <row r="57" spans="1:17" s="3" customFormat="1" ht="12" x14ac:dyDescent="0.2">
      <c r="A57" s="3">
        <v>2</v>
      </c>
      <c r="B57" s="43">
        <v>2018</v>
      </c>
      <c r="C57" s="44" t="s">
        <v>111</v>
      </c>
      <c r="D57" s="44" t="s">
        <v>112</v>
      </c>
      <c r="E57" s="44" t="s">
        <v>16</v>
      </c>
      <c r="F57" s="44" t="s">
        <v>113</v>
      </c>
      <c r="G57" s="43">
        <v>2020</v>
      </c>
      <c r="H57" s="44" t="s">
        <v>398</v>
      </c>
      <c r="I57" s="44" t="s">
        <v>399</v>
      </c>
      <c r="J57" s="43">
        <v>8</v>
      </c>
      <c r="K57" s="43">
        <v>24</v>
      </c>
      <c r="L57" s="44"/>
      <c r="M57" s="43">
        <v>0</v>
      </c>
      <c r="N57" s="45">
        <v>44613</v>
      </c>
    </row>
    <row r="58" spans="1:17" s="3" customFormat="1" ht="12" x14ac:dyDescent="0.2">
      <c r="A58" s="3">
        <v>3</v>
      </c>
      <c r="B58" s="43">
        <v>2018</v>
      </c>
      <c r="C58" s="44" t="s">
        <v>130</v>
      </c>
      <c r="D58" s="44" t="s">
        <v>82</v>
      </c>
      <c r="E58" s="44" t="s">
        <v>16</v>
      </c>
      <c r="F58" s="44" t="s">
        <v>131</v>
      </c>
      <c r="G58" s="43">
        <v>2020</v>
      </c>
      <c r="H58" s="44" t="s">
        <v>398</v>
      </c>
      <c r="I58" s="44" t="s">
        <v>399</v>
      </c>
      <c r="J58" s="43">
        <v>8</v>
      </c>
      <c r="K58" s="43">
        <v>20</v>
      </c>
      <c r="L58" s="44"/>
      <c r="M58" s="43">
        <v>0</v>
      </c>
      <c r="N58" s="45">
        <v>44613</v>
      </c>
    </row>
    <row r="59" spans="1:17" s="3" customFormat="1" ht="14.25" x14ac:dyDescent="0.2">
      <c r="A59" s="3">
        <v>4</v>
      </c>
      <c r="B59" s="43">
        <v>2019</v>
      </c>
      <c r="C59" s="44" t="s">
        <v>24</v>
      </c>
      <c r="D59" s="44" t="s">
        <v>25</v>
      </c>
      <c r="E59" s="44" t="s">
        <v>22</v>
      </c>
      <c r="F59" s="44" t="s">
        <v>26</v>
      </c>
      <c r="G59" s="43">
        <v>2021</v>
      </c>
      <c r="H59" s="44" t="s">
        <v>398</v>
      </c>
      <c r="I59" s="44" t="s">
        <v>399</v>
      </c>
      <c r="J59" s="43">
        <v>8</v>
      </c>
      <c r="K59" s="43">
        <v>28</v>
      </c>
      <c r="L59" s="44"/>
      <c r="M59" s="43">
        <v>0</v>
      </c>
      <c r="N59" s="45">
        <v>44613</v>
      </c>
      <c r="P59" s="30">
        <v>18</v>
      </c>
      <c r="Q59" s="30">
        <f>COUNTIF($K$56:$K$79,18)</f>
        <v>0</v>
      </c>
    </row>
    <row r="60" spans="1:17" s="3" customFormat="1" ht="14.25" x14ac:dyDescent="0.2">
      <c r="A60" s="3">
        <v>5</v>
      </c>
      <c r="B60" s="43">
        <v>2019</v>
      </c>
      <c r="C60" s="44" t="s">
        <v>51</v>
      </c>
      <c r="D60" s="44" t="s">
        <v>52</v>
      </c>
      <c r="E60" s="44" t="s">
        <v>22</v>
      </c>
      <c r="F60" s="44" t="s">
        <v>53</v>
      </c>
      <c r="G60" s="43">
        <v>2021</v>
      </c>
      <c r="H60" s="44" t="s">
        <v>398</v>
      </c>
      <c r="I60" s="44" t="s">
        <v>399</v>
      </c>
      <c r="J60" s="43">
        <v>8</v>
      </c>
      <c r="K60" s="43">
        <v>30</v>
      </c>
      <c r="L60" s="44"/>
      <c r="M60" s="43">
        <v>0</v>
      </c>
      <c r="N60" s="45">
        <v>44613</v>
      </c>
      <c r="P60" s="30">
        <v>19</v>
      </c>
      <c r="Q60" s="30">
        <f>COUNTIF($K$56:$K$79,19)</f>
        <v>0</v>
      </c>
    </row>
    <row r="61" spans="1:17" s="3" customFormat="1" ht="14.25" x14ac:dyDescent="0.2">
      <c r="A61" s="3">
        <v>6</v>
      </c>
      <c r="B61" s="43">
        <v>2019</v>
      </c>
      <c r="C61" s="44" t="s">
        <v>69</v>
      </c>
      <c r="D61" s="44" t="s">
        <v>70</v>
      </c>
      <c r="E61" s="44" t="s">
        <v>22</v>
      </c>
      <c r="F61" s="44" t="s">
        <v>71</v>
      </c>
      <c r="G61" s="43">
        <v>2021</v>
      </c>
      <c r="H61" s="44" t="s">
        <v>398</v>
      </c>
      <c r="I61" s="44" t="s">
        <v>399</v>
      </c>
      <c r="J61" s="43">
        <v>8</v>
      </c>
      <c r="K61" s="43">
        <v>26</v>
      </c>
      <c r="L61" s="44"/>
      <c r="M61" s="43">
        <v>0</v>
      </c>
      <c r="N61" s="45">
        <v>44613</v>
      </c>
      <c r="P61" s="30">
        <v>20</v>
      </c>
      <c r="Q61" s="30">
        <f>COUNTIF($K$56:$K$79,20)</f>
        <v>1</v>
      </c>
    </row>
    <row r="62" spans="1:17" s="3" customFormat="1" ht="14.25" x14ac:dyDescent="0.2">
      <c r="A62" s="3">
        <v>7</v>
      </c>
      <c r="B62" s="43">
        <v>2019</v>
      </c>
      <c r="C62" s="44" t="s">
        <v>75</v>
      </c>
      <c r="D62" s="44" t="s">
        <v>76</v>
      </c>
      <c r="E62" s="44" t="s">
        <v>22</v>
      </c>
      <c r="F62" s="44" t="s">
        <v>77</v>
      </c>
      <c r="G62" s="43">
        <v>2021</v>
      </c>
      <c r="H62" s="44" t="s">
        <v>398</v>
      </c>
      <c r="I62" s="44" t="s">
        <v>399</v>
      </c>
      <c r="J62" s="43">
        <v>8</v>
      </c>
      <c r="K62" s="43">
        <v>30</v>
      </c>
      <c r="L62" s="44"/>
      <c r="M62" s="43">
        <v>0</v>
      </c>
      <c r="N62" s="45">
        <v>44613</v>
      </c>
      <c r="P62" s="30">
        <v>21</v>
      </c>
      <c r="Q62" s="30">
        <f>COUNTIF($K$56:$K$79,21)</f>
        <v>1</v>
      </c>
    </row>
    <row r="63" spans="1:17" s="3" customFormat="1" ht="14.25" x14ac:dyDescent="0.2">
      <c r="A63" s="3">
        <v>8</v>
      </c>
      <c r="B63" s="43">
        <v>2019</v>
      </c>
      <c r="C63" s="44" t="s">
        <v>78</v>
      </c>
      <c r="D63" s="44" t="s">
        <v>79</v>
      </c>
      <c r="E63" s="44" t="s">
        <v>22</v>
      </c>
      <c r="F63" s="44" t="s">
        <v>80</v>
      </c>
      <c r="G63" s="43">
        <v>2021</v>
      </c>
      <c r="H63" s="44" t="s">
        <v>398</v>
      </c>
      <c r="I63" s="44" t="s">
        <v>399</v>
      </c>
      <c r="J63" s="43">
        <v>8</v>
      </c>
      <c r="K63" s="43">
        <v>31</v>
      </c>
      <c r="L63" s="44"/>
      <c r="M63" s="43">
        <v>1</v>
      </c>
      <c r="N63" s="45">
        <v>44613</v>
      </c>
      <c r="P63" s="30">
        <v>22</v>
      </c>
      <c r="Q63" s="30">
        <f>COUNTIF($K$56:$K$79,22)</f>
        <v>0</v>
      </c>
    </row>
    <row r="64" spans="1:17" s="3" customFormat="1" ht="14.25" x14ac:dyDescent="0.2">
      <c r="A64" s="3">
        <v>9</v>
      </c>
      <c r="B64" s="43">
        <v>2019</v>
      </c>
      <c r="C64" s="44" t="s">
        <v>81</v>
      </c>
      <c r="D64" s="44" t="s">
        <v>82</v>
      </c>
      <c r="E64" s="44" t="s">
        <v>16</v>
      </c>
      <c r="F64" s="44" t="s">
        <v>83</v>
      </c>
      <c r="G64" s="43">
        <v>2021</v>
      </c>
      <c r="H64" s="44" t="s">
        <v>398</v>
      </c>
      <c r="I64" s="44" t="s">
        <v>399</v>
      </c>
      <c r="J64" s="43">
        <v>8</v>
      </c>
      <c r="K64" s="43">
        <v>30</v>
      </c>
      <c r="L64" s="44"/>
      <c r="M64" s="43">
        <v>0</v>
      </c>
      <c r="N64" s="45">
        <v>44613</v>
      </c>
      <c r="P64" s="30">
        <v>23</v>
      </c>
      <c r="Q64" s="30">
        <f>COUNTIF($K$56:$K$79,23)</f>
        <v>0</v>
      </c>
    </row>
    <row r="65" spans="1:17" s="3" customFormat="1" ht="14.25" x14ac:dyDescent="0.2">
      <c r="A65" s="3">
        <v>10</v>
      </c>
      <c r="B65" s="43">
        <v>2019</v>
      </c>
      <c r="C65" s="44" t="s">
        <v>27</v>
      </c>
      <c r="D65" s="44" t="s">
        <v>28</v>
      </c>
      <c r="E65" s="44" t="s">
        <v>22</v>
      </c>
      <c r="F65" s="44" t="s">
        <v>29</v>
      </c>
      <c r="G65" s="43">
        <v>2021</v>
      </c>
      <c r="H65" s="44" t="s">
        <v>398</v>
      </c>
      <c r="I65" s="44" t="s">
        <v>399</v>
      </c>
      <c r="J65" s="43">
        <v>8</v>
      </c>
      <c r="K65" s="43">
        <v>30</v>
      </c>
      <c r="L65" s="44"/>
      <c r="M65" s="43">
        <v>0</v>
      </c>
      <c r="N65" s="45">
        <v>44617</v>
      </c>
      <c r="P65" s="30">
        <v>24</v>
      </c>
      <c r="Q65" s="30">
        <f>COUNTIF($K$56:$K$79,24)</f>
        <v>2</v>
      </c>
    </row>
    <row r="66" spans="1:17" s="3" customFormat="1" ht="14.25" x14ac:dyDescent="0.2">
      <c r="A66" s="3">
        <v>11</v>
      </c>
      <c r="B66" s="43">
        <v>2019</v>
      </c>
      <c r="C66" s="44" t="s">
        <v>36</v>
      </c>
      <c r="D66" s="44" t="s">
        <v>37</v>
      </c>
      <c r="E66" s="44" t="s">
        <v>22</v>
      </c>
      <c r="F66" s="44" t="s">
        <v>38</v>
      </c>
      <c r="G66" s="43">
        <v>2021</v>
      </c>
      <c r="H66" s="44" t="s">
        <v>398</v>
      </c>
      <c r="I66" s="44" t="s">
        <v>399</v>
      </c>
      <c r="J66" s="43">
        <v>8</v>
      </c>
      <c r="K66" s="43">
        <v>29</v>
      </c>
      <c r="L66" s="44"/>
      <c r="M66" s="43">
        <v>0</v>
      </c>
      <c r="N66" s="45">
        <v>44617</v>
      </c>
      <c r="P66" s="30">
        <v>25</v>
      </c>
      <c r="Q66" s="30">
        <f>COUNTIF($K$56:$K$79,25)</f>
        <v>2</v>
      </c>
    </row>
    <row r="67" spans="1:17" s="3" customFormat="1" ht="14.25" x14ac:dyDescent="0.2">
      <c r="A67" s="3">
        <v>12</v>
      </c>
      <c r="B67" s="43">
        <v>2019</v>
      </c>
      <c r="C67" s="44" t="s">
        <v>45</v>
      </c>
      <c r="D67" s="44" t="s">
        <v>46</v>
      </c>
      <c r="E67" s="44" t="s">
        <v>16</v>
      </c>
      <c r="F67" s="44" t="s">
        <v>47</v>
      </c>
      <c r="G67" s="43">
        <v>2021</v>
      </c>
      <c r="H67" s="44" t="s">
        <v>398</v>
      </c>
      <c r="I67" s="44" t="s">
        <v>399</v>
      </c>
      <c r="J67" s="43">
        <v>8</v>
      </c>
      <c r="K67" s="43">
        <v>27</v>
      </c>
      <c r="L67" s="44"/>
      <c r="M67" s="43">
        <v>0</v>
      </c>
      <c r="N67" s="45">
        <v>44617</v>
      </c>
      <c r="P67" s="30">
        <v>26</v>
      </c>
      <c r="Q67" s="30">
        <f>COUNTIF($K$56:$K$79,26)</f>
        <v>3</v>
      </c>
    </row>
    <row r="68" spans="1:17" s="3" customFormat="1" ht="14.25" x14ac:dyDescent="0.2">
      <c r="A68" s="3">
        <v>13</v>
      </c>
      <c r="B68" s="43">
        <v>2019</v>
      </c>
      <c r="C68" s="44" t="s">
        <v>84</v>
      </c>
      <c r="D68" s="44" t="s">
        <v>31</v>
      </c>
      <c r="E68" s="44" t="s">
        <v>22</v>
      </c>
      <c r="F68" s="44" t="s">
        <v>85</v>
      </c>
      <c r="G68" s="43">
        <v>2021</v>
      </c>
      <c r="H68" s="44" t="s">
        <v>398</v>
      </c>
      <c r="I68" s="44" t="s">
        <v>399</v>
      </c>
      <c r="J68" s="43">
        <v>8</v>
      </c>
      <c r="K68" s="43">
        <v>28</v>
      </c>
      <c r="L68" s="44"/>
      <c r="M68" s="43">
        <v>0</v>
      </c>
      <c r="N68" s="45">
        <v>44617</v>
      </c>
      <c r="P68" s="30">
        <v>27</v>
      </c>
      <c r="Q68" s="30">
        <f>COUNTIF($K$56:$K$79,27)</f>
        <v>4</v>
      </c>
    </row>
    <row r="69" spans="1:17" s="3" customFormat="1" ht="14.25" x14ac:dyDescent="0.2">
      <c r="A69" s="3">
        <v>14</v>
      </c>
      <c r="B69" s="43">
        <v>2019</v>
      </c>
      <c r="C69" s="44" t="s">
        <v>89</v>
      </c>
      <c r="D69" s="44" t="s">
        <v>90</v>
      </c>
      <c r="E69" s="44" t="s">
        <v>22</v>
      </c>
      <c r="F69" s="44" t="s">
        <v>91</v>
      </c>
      <c r="G69" s="43">
        <v>2021</v>
      </c>
      <c r="H69" s="44" t="s">
        <v>398</v>
      </c>
      <c r="I69" s="44" t="s">
        <v>399</v>
      </c>
      <c r="J69" s="43">
        <v>8</v>
      </c>
      <c r="K69" s="43">
        <v>26</v>
      </c>
      <c r="L69" s="44"/>
      <c r="M69" s="43">
        <v>0</v>
      </c>
      <c r="N69" s="45">
        <v>44617</v>
      </c>
      <c r="P69" s="30">
        <v>28</v>
      </c>
      <c r="Q69" s="30">
        <f>COUNTIF($K$56:$K$79,28)</f>
        <v>5</v>
      </c>
    </row>
    <row r="70" spans="1:17" s="3" customFormat="1" ht="14.25" x14ac:dyDescent="0.2">
      <c r="A70" s="3">
        <v>15</v>
      </c>
      <c r="B70" s="43">
        <v>2019</v>
      </c>
      <c r="C70" s="44" t="s">
        <v>33</v>
      </c>
      <c r="D70" s="44" t="s">
        <v>34</v>
      </c>
      <c r="E70" s="44" t="s">
        <v>22</v>
      </c>
      <c r="F70" s="44" t="s">
        <v>35</v>
      </c>
      <c r="G70" s="43">
        <v>2021</v>
      </c>
      <c r="H70" s="44" t="s">
        <v>398</v>
      </c>
      <c r="I70" s="44" t="s">
        <v>399</v>
      </c>
      <c r="J70" s="43">
        <v>8</v>
      </c>
      <c r="K70" s="43">
        <v>27</v>
      </c>
      <c r="L70" s="44"/>
      <c r="M70" s="43">
        <v>0</v>
      </c>
      <c r="N70" s="45">
        <v>44732</v>
      </c>
      <c r="P70" s="30">
        <v>29</v>
      </c>
      <c r="Q70" s="30">
        <f>COUNTIF($K$56:$K$79,29)</f>
        <v>1</v>
      </c>
    </row>
    <row r="71" spans="1:17" s="3" customFormat="1" ht="14.25" x14ac:dyDescent="0.2">
      <c r="A71" s="3">
        <v>16</v>
      </c>
      <c r="B71" s="43">
        <v>2019</v>
      </c>
      <c r="C71" s="44" t="s">
        <v>20</v>
      </c>
      <c r="D71" s="44" t="s">
        <v>21</v>
      </c>
      <c r="E71" s="44" t="s">
        <v>22</v>
      </c>
      <c r="F71" s="44" t="s">
        <v>23</v>
      </c>
      <c r="G71" s="43">
        <v>2021</v>
      </c>
      <c r="H71" s="44" t="s">
        <v>398</v>
      </c>
      <c r="I71" s="44" t="s">
        <v>399</v>
      </c>
      <c r="J71" s="43">
        <v>8</v>
      </c>
      <c r="K71" s="43">
        <v>26</v>
      </c>
      <c r="L71" s="44"/>
      <c r="M71" s="43">
        <v>0</v>
      </c>
      <c r="N71" s="45">
        <v>44760</v>
      </c>
      <c r="P71" s="30">
        <v>30</v>
      </c>
      <c r="Q71" s="30">
        <f>COUNTIF($K$56:$K$79,30)</f>
        <v>4</v>
      </c>
    </row>
    <row r="72" spans="1:17" s="3" customFormat="1" ht="14.25" x14ac:dyDescent="0.2">
      <c r="A72" s="3">
        <v>17</v>
      </c>
      <c r="B72" s="43">
        <v>2019</v>
      </c>
      <c r="C72" s="44" t="s">
        <v>30</v>
      </c>
      <c r="D72" s="44" t="s">
        <v>31</v>
      </c>
      <c r="E72" s="44" t="s">
        <v>22</v>
      </c>
      <c r="F72" s="44" t="s">
        <v>32</v>
      </c>
      <c r="G72" s="43">
        <v>2021</v>
      </c>
      <c r="H72" s="44" t="s">
        <v>398</v>
      </c>
      <c r="I72" s="44" t="s">
        <v>399</v>
      </c>
      <c r="J72" s="43">
        <v>8</v>
      </c>
      <c r="K72" s="43">
        <v>28</v>
      </c>
      <c r="L72" s="44"/>
      <c r="M72" s="43">
        <v>0</v>
      </c>
      <c r="N72" s="45">
        <v>44760</v>
      </c>
      <c r="P72" s="30" t="s">
        <v>363</v>
      </c>
      <c r="Q72" s="30">
        <f t="shared" ref="Q72" si="0">COUNTIF($K$56:$K$79,31)</f>
        <v>1</v>
      </c>
    </row>
    <row r="73" spans="1:17" s="3" customFormat="1" ht="12" x14ac:dyDescent="0.2">
      <c r="A73" s="3">
        <v>18</v>
      </c>
      <c r="B73" s="43">
        <v>2019</v>
      </c>
      <c r="C73" s="44" t="s">
        <v>39</v>
      </c>
      <c r="D73" s="44" t="s">
        <v>40</v>
      </c>
      <c r="E73" s="44" t="s">
        <v>22</v>
      </c>
      <c r="F73" s="44" t="s">
        <v>41</v>
      </c>
      <c r="G73" s="43">
        <v>2021</v>
      </c>
      <c r="H73" s="44" t="s">
        <v>398</v>
      </c>
      <c r="I73" s="44" t="s">
        <v>399</v>
      </c>
      <c r="J73" s="43">
        <v>8</v>
      </c>
      <c r="K73" s="43">
        <v>27</v>
      </c>
      <c r="L73" s="44"/>
      <c r="M73" s="43">
        <v>0</v>
      </c>
      <c r="N73" s="45">
        <v>44760</v>
      </c>
    </row>
    <row r="74" spans="1:17" s="3" customFormat="1" ht="12" x14ac:dyDescent="0.2">
      <c r="A74" s="3">
        <v>19</v>
      </c>
      <c r="B74" s="43">
        <v>2019</v>
      </c>
      <c r="C74" s="44" t="s">
        <v>48</v>
      </c>
      <c r="D74" s="44" t="s">
        <v>49</v>
      </c>
      <c r="E74" s="44" t="s">
        <v>22</v>
      </c>
      <c r="F74" s="44" t="s">
        <v>50</v>
      </c>
      <c r="G74" s="43">
        <v>2021</v>
      </c>
      <c r="H74" s="44" t="s">
        <v>398</v>
      </c>
      <c r="I74" s="44" t="s">
        <v>399</v>
      </c>
      <c r="J74" s="43">
        <v>8</v>
      </c>
      <c r="K74" s="43">
        <v>28</v>
      </c>
      <c r="L74" s="44"/>
      <c r="M74" s="43">
        <v>0</v>
      </c>
      <c r="N74" s="45">
        <v>44760</v>
      </c>
    </row>
    <row r="75" spans="1:17" s="3" customFormat="1" ht="12" x14ac:dyDescent="0.2">
      <c r="A75" s="3">
        <v>20</v>
      </c>
      <c r="B75" s="43">
        <v>2019</v>
      </c>
      <c r="C75" s="44" t="s">
        <v>54</v>
      </c>
      <c r="D75" s="44" t="s">
        <v>40</v>
      </c>
      <c r="E75" s="44" t="s">
        <v>22</v>
      </c>
      <c r="F75" s="44" t="s">
        <v>55</v>
      </c>
      <c r="G75" s="43">
        <v>2021</v>
      </c>
      <c r="H75" s="44" t="s">
        <v>398</v>
      </c>
      <c r="I75" s="44" t="s">
        <v>399</v>
      </c>
      <c r="J75" s="43">
        <v>8</v>
      </c>
      <c r="K75" s="43">
        <v>27</v>
      </c>
      <c r="L75" s="44"/>
      <c r="M75" s="43">
        <v>0</v>
      </c>
      <c r="N75" s="45">
        <v>44760</v>
      </c>
    </row>
    <row r="76" spans="1:17" s="3" customFormat="1" ht="12" x14ac:dyDescent="0.2">
      <c r="A76" s="3">
        <v>21</v>
      </c>
      <c r="B76" s="43">
        <v>2019</v>
      </c>
      <c r="C76" s="44" t="s">
        <v>59</v>
      </c>
      <c r="D76" s="44" t="s">
        <v>31</v>
      </c>
      <c r="E76" s="44" t="s">
        <v>22</v>
      </c>
      <c r="F76" s="44" t="s">
        <v>60</v>
      </c>
      <c r="G76" s="43">
        <v>2021</v>
      </c>
      <c r="H76" s="44" t="s">
        <v>398</v>
      </c>
      <c r="I76" s="44" t="s">
        <v>399</v>
      </c>
      <c r="J76" s="43">
        <v>8</v>
      </c>
      <c r="K76" s="43">
        <v>24</v>
      </c>
      <c r="L76" s="44"/>
      <c r="M76" s="43">
        <v>0</v>
      </c>
      <c r="N76" s="45">
        <v>44760</v>
      </c>
    </row>
    <row r="77" spans="1:17" s="3" customFormat="1" ht="12" x14ac:dyDescent="0.2">
      <c r="A77" s="3">
        <v>22</v>
      </c>
      <c r="B77" s="43">
        <v>2019</v>
      </c>
      <c r="C77" s="44" t="s">
        <v>61</v>
      </c>
      <c r="D77" s="44" t="s">
        <v>52</v>
      </c>
      <c r="E77" s="44" t="s">
        <v>22</v>
      </c>
      <c r="F77" s="44" t="s">
        <v>62</v>
      </c>
      <c r="G77" s="43">
        <v>2021</v>
      </c>
      <c r="H77" s="44" t="s">
        <v>398</v>
      </c>
      <c r="I77" s="44" t="s">
        <v>399</v>
      </c>
      <c r="J77" s="43">
        <v>8</v>
      </c>
      <c r="K77" s="43">
        <v>28</v>
      </c>
      <c r="L77" s="44"/>
      <c r="M77" s="43">
        <v>0</v>
      </c>
      <c r="N77" s="45">
        <v>44760</v>
      </c>
    </row>
    <row r="78" spans="1:17" s="3" customFormat="1" ht="12" x14ac:dyDescent="0.2">
      <c r="A78" s="3">
        <v>23</v>
      </c>
      <c r="B78" s="43">
        <v>2019</v>
      </c>
      <c r="C78" s="44" t="s">
        <v>66</v>
      </c>
      <c r="D78" s="44" t="s">
        <v>67</v>
      </c>
      <c r="E78" s="44" t="s">
        <v>16</v>
      </c>
      <c r="F78" s="44" t="s">
        <v>68</v>
      </c>
      <c r="G78" s="43">
        <v>2021</v>
      </c>
      <c r="H78" s="44" t="s">
        <v>398</v>
      </c>
      <c r="I78" s="44" t="s">
        <v>399</v>
      </c>
      <c r="J78" s="43">
        <v>8</v>
      </c>
      <c r="K78" s="43">
        <v>25</v>
      </c>
      <c r="L78" s="44"/>
      <c r="M78" s="43">
        <v>0</v>
      </c>
      <c r="N78" s="45">
        <v>44830</v>
      </c>
    </row>
    <row r="79" spans="1:17" s="3" customFormat="1" ht="12" x14ac:dyDescent="0.2">
      <c r="A79" s="3">
        <v>24</v>
      </c>
      <c r="B79" s="43">
        <v>2019</v>
      </c>
      <c r="C79" s="44" t="s">
        <v>42</v>
      </c>
      <c r="D79" s="44" t="s">
        <v>43</v>
      </c>
      <c r="E79" s="44" t="s">
        <v>22</v>
      </c>
      <c r="F79" s="44" t="s">
        <v>44</v>
      </c>
      <c r="G79" s="43">
        <v>2021</v>
      </c>
      <c r="H79" s="44" t="s">
        <v>398</v>
      </c>
      <c r="I79" s="44" t="s">
        <v>399</v>
      </c>
      <c r="J79" s="43">
        <v>8</v>
      </c>
      <c r="K79" s="43">
        <v>25</v>
      </c>
      <c r="L79" s="44"/>
      <c r="M79" s="43">
        <v>0</v>
      </c>
      <c r="N79" s="45">
        <v>44907</v>
      </c>
    </row>
  </sheetData>
  <sortState ref="B2:N79">
    <sortCondition ref="N1:N79"/>
  </sortState>
  <conditionalFormatting sqref="L2:L79">
    <cfRule type="containsText" dxfId="4" priority="5" operator="containsText" text="Idoneo">
      <formula>NOT(ISERROR(SEARCH("Idoneo",L2)))</formula>
    </cfRule>
  </conditionalFormatting>
  <conditionalFormatting sqref="L1">
    <cfRule type="containsText" dxfId="3" priority="4" operator="containsText" text="Idoneo">
      <formula>NOT(ISERROR(SEARCH("Idoneo",L1)))</formula>
    </cfRule>
  </conditionalFormatting>
  <conditionalFormatting sqref="G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1048576">
    <cfRule type="cellIs" dxfId="2" priority="1" operator="equal">
      <formula>1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opLeftCell="J57" zoomScale="110" zoomScaleNormal="110" workbookViewId="0">
      <selection activeCell="AA106" sqref="AA106"/>
    </sheetView>
  </sheetViews>
  <sheetFormatPr defaultRowHeight="15" x14ac:dyDescent="0.25"/>
  <cols>
    <col min="1" max="1" width="2.7109375" bestFit="1" customWidth="1"/>
    <col min="10" max="10" width="37.5703125" bestFit="1" customWidth="1"/>
    <col min="14" max="14" width="10.85546875" bestFit="1" customWidth="1"/>
  </cols>
  <sheetData>
    <row r="1" spans="1:17" s="3" customFormat="1" ht="12" x14ac:dyDescent="0.2"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12</v>
      </c>
      <c r="N1" s="34" t="s">
        <v>13</v>
      </c>
    </row>
    <row r="2" spans="1:17" s="3" customFormat="1" ht="12" x14ac:dyDescent="0.2">
      <c r="A2" s="3">
        <v>1</v>
      </c>
      <c r="B2" s="35">
        <v>2011</v>
      </c>
      <c r="C2" s="35">
        <v>2010</v>
      </c>
      <c r="D2" s="36" t="s">
        <v>265</v>
      </c>
      <c r="E2" s="36" t="s">
        <v>266</v>
      </c>
      <c r="F2" s="36" t="s">
        <v>16</v>
      </c>
      <c r="G2" s="36" t="s">
        <v>267</v>
      </c>
      <c r="H2" s="35">
        <v>2012</v>
      </c>
      <c r="I2" s="36" t="s">
        <v>400</v>
      </c>
      <c r="J2" s="36" t="s">
        <v>401</v>
      </c>
      <c r="K2" s="35">
        <v>6</v>
      </c>
      <c r="L2" s="35">
        <v>21</v>
      </c>
      <c r="M2" s="35">
        <v>0</v>
      </c>
      <c r="N2" s="39">
        <v>41984</v>
      </c>
    </row>
    <row r="3" spans="1:17" s="3" customFormat="1" ht="12" x14ac:dyDescent="0.2">
      <c r="A3" s="3">
        <v>2</v>
      </c>
      <c r="B3" s="35">
        <v>2013</v>
      </c>
      <c r="C3" s="35">
        <v>2013</v>
      </c>
      <c r="D3" s="36" t="s">
        <v>260</v>
      </c>
      <c r="E3" s="36" t="s">
        <v>261</v>
      </c>
      <c r="F3" s="36" t="s">
        <v>16</v>
      </c>
      <c r="G3" s="36" t="s">
        <v>262</v>
      </c>
      <c r="H3" s="35">
        <v>2014</v>
      </c>
      <c r="I3" s="36" t="s">
        <v>400</v>
      </c>
      <c r="J3" s="36" t="s">
        <v>401</v>
      </c>
      <c r="K3" s="35">
        <v>6</v>
      </c>
      <c r="L3" s="35">
        <v>21</v>
      </c>
      <c r="M3" s="35">
        <v>0</v>
      </c>
      <c r="N3" s="39">
        <v>42781</v>
      </c>
    </row>
    <row r="4" spans="1:17" s="3" customFormat="1" ht="12" x14ac:dyDescent="0.2">
      <c r="A4" s="3">
        <v>3</v>
      </c>
      <c r="B4" s="35">
        <v>2015</v>
      </c>
      <c r="C4" s="35">
        <v>2015</v>
      </c>
      <c r="D4" s="36" t="s">
        <v>257</v>
      </c>
      <c r="E4" s="36" t="s">
        <v>258</v>
      </c>
      <c r="F4" s="36" t="s">
        <v>16</v>
      </c>
      <c r="G4" s="36" t="s">
        <v>259</v>
      </c>
      <c r="H4" s="35">
        <v>2016</v>
      </c>
      <c r="I4" s="36" t="s">
        <v>400</v>
      </c>
      <c r="J4" s="36" t="s">
        <v>401</v>
      </c>
      <c r="K4" s="35">
        <v>6</v>
      </c>
      <c r="L4" s="35">
        <v>21</v>
      </c>
      <c r="M4" s="35">
        <v>0</v>
      </c>
      <c r="N4" s="39">
        <v>43145</v>
      </c>
    </row>
    <row r="5" spans="1:17" s="3" customFormat="1" ht="12" x14ac:dyDescent="0.2">
      <c r="A5" s="3">
        <v>4</v>
      </c>
      <c r="B5" s="35">
        <v>2016</v>
      </c>
      <c r="C5" s="35">
        <v>2016</v>
      </c>
      <c r="D5" s="36" t="s">
        <v>242</v>
      </c>
      <c r="E5" s="36" t="s">
        <v>243</v>
      </c>
      <c r="F5" s="36" t="s">
        <v>22</v>
      </c>
      <c r="G5" s="36" t="s">
        <v>244</v>
      </c>
      <c r="H5" s="35">
        <v>2017</v>
      </c>
      <c r="I5" s="36" t="s">
        <v>400</v>
      </c>
      <c r="J5" s="36" t="s">
        <v>401</v>
      </c>
      <c r="K5" s="35">
        <v>6</v>
      </c>
      <c r="L5" s="35">
        <v>26</v>
      </c>
      <c r="M5" s="35">
        <v>0</v>
      </c>
      <c r="N5" s="39">
        <v>43145</v>
      </c>
    </row>
    <row r="6" spans="1:17" s="3" customFormat="1" ht="12" x14ac:dyDescent="0.2">
      <c r="A6" s="3">
        <v>5</v>
      </c>
      <c r="B6" s="35">
        <v>2016</v>
      </c>
      <c r="C6" s="35">
        <v>2016</v>
      </c>
      <c r="D6" s="36" t="s">
        <v>254</v>
      </c>
      <c r="E6" s="36" t="s">
        <v>255</v>
      </c>
      <c r="F6" s="36" t="s">
        <v>22</v>
      </c>
      <c r="G6" s="36" t="s">
        <v>256</v>
      </c>
      <c r="H6" s="35">
        <v>2017</v>
      </c>
      <c r="I6" s="36" t="s">
        <v>400</v>
      </c>
      <c r="J6" s="36" t="s">
        <v>401</v>
      </c>
      <c r="K6" s="35">
        <v>6</v>
      </c>
      <c r="L6" s="35">
        <v>23</v>
      </c>
      <c r="M6" s="35">
        <v>0</v>
      </c>
      <c r="N6" s="39">
        <v>43145</v>
      </c>
    </row>
    <row r="7" spans="1:17" s="3" customFormat="1" ht="12" x14ac:dyDescent="0.2">
      <c r="A7" s="3">
        <v>6</v>
      </c>
      <c r="B7" s="35">
        <v>2016</v>
      </c>
      <c r="C7" s="35">
        <v>2016</v>
      </c>
      <c r="D7" s="36" t="s">
        <v>245</v>
      </c>
      <c r="E7" s="36" t="s">
        <v>246</v>
      </c>
      <c r="F7" s="36" t="s">
        <v>22</v>
      </c>
      <c r="G7" s="36" t="s">
        <v>247</v>
      </c>
      <c r="H7" s="35">
        <v>2017</v>
      </c>
      <c r="I7" s="36" t="s">
        <v>400</v>
      </c>
      <c r="J7" s="36" t="s">
        <v>401</v>
      </c>
      <c r="K7" s="35">
        <v>6</v>
      </c>
      <c r="L7" s="35">
        <v>22</v>
      </c>
      <c r="M7" s="35">
        <v>0</v>
      </c>
      <c r="N7" s="39">
        <v>43446</v>
      </c>
    </row>
    <row r="8" spans="1:17" s="3" customFormat="1" ht="12" x14ac:dyDescent="0.2">
      <c r="A8" s="3">
        <v>7</v>
      </c>
      <c r="B8" s="35">
        <v>2017</v>
      </c>
      <c r="C8" s="35">
        <v>2017</v>
      </c>
      <c r="D8" s="36" t="s">
        <v>189</v>
      </c>
      <c r="E8" s="36" t="s">
        <v>52</v>
      </c>
      <c r="F8" s="36" t="s">
        <v>22</v>
      </c>
      <c r="G8" s="36" t="s">
        <v>190</v>
      </c>
      <c r="H8" s="35">
        <v>2018</v>
      </c>
      <c r="I8" s="36" t="s">
        <v>400</v>
      </c>
      <c r="J8" s="36" t="s">
        <v>401</v>
      </c>
      <c r="K8" s="35">
        <v>6</v>
      </c>
      <c r="L8" s="35">
        <v>28</v>
      </c>
      <c r="M8" s="35">
        <v>0</v>
      </c>
      <c r="N8" s="39">
        <v>43508</v>
      </c>
    </row>
    <row r="9" spans="1:17" s="3" customFormat="1" ht="12" x14ac:dyDescent="0.2">
      <c r="A9" s="3">
        <v>8</v>
      </c>
      <c r="B9" s="35">
        <v>2017</v>
      </c>
      <c r="C9" s="35">
        <v>2017</v>
      </c>
      <c r="D9" s="36" t="s">
        <v>191</v>
      </c>
      <c r="E9" s="36" t="s">
        <v>192</v>
      </c>
      <c r="F9" s="36" t="s">
        <v>22</v>
      </c>
      <c r="G9" s="36" t="s">
        <v>193</v>
      </c>
      <c r="H9" s="35">
        <v>2018</v>
      </c>
      <c r="I9" s="36" t="s">
        <v>400</v>
      </c>
      <c r="J9" s="36" t="s">
        <v>401</v>
      </c>
      <c r="K9" s="35">
        <v>6</v>
      </c>
      <c r="L9" s="35">
        <v>25</v>
      </c>
      <c r="M9" s="35">
        <v>0</v>
      </c>
      <c r="N9" s="39">
        <v>43508</v>
      </c>
    </row>
    <row r="10" spans="1:17" s="3" customFormat="1" ht="12" x14ac:dyDescent="0.2">
      <c r="A10" s="3">
        <v>9</v>
      </c>
      <c r="B10" s="35">
        <v>2017</v>
      </c>
      <c r="C10" s="35">
        <v>2017</v>
      </c>
      <c r="D10" s="36" t="s">
        <v>205</v>
      </c>
      <c r="E10" s="36" t="s">
        <v>206</v>
      </c>
      <c r="F10" s="36" t="s">
        <v>22</v>
      </c>
      <c r="G10" s="36" t="s">
        <v>207</v>
      </c>
      <c r="H10" s="35">
        <v>2018</v>
      </c>
      <c r="I10" s="36" t="s">
        <v>400</v>
      </c>
      <c r="J10" s="36" t="s">
        <v>401</v>
      </c>
      <c r="K10" s="35">
        <v>6</v>
      </c>
      <c r="L10" s="35">
        <v>26</v>
      </c>
      <c r="M10" s="35">
        <v>0</v>
      </c>
      <c r="N10" s="39">
        <v>43508</v>
      </c>
    </row>
    <row r="11" spans="1:17" s="3" customFormat="1" ht="14.25" x14ac:dyDescent="0.2">
      <c r="A11" s="3">
        <v>10</v>
      </c>
      <c r="B11" s="35">
        <v>2017</v>
      </c>
      <c r="C11" s="35">
        <v>2016</v>
      </c>
      <c r="D11" s="36" t="s">
        <v>211</v>
      </c>
      <c r="E11" s="36" t="s">
        <v>212</v>
      </c>
      <c r="F11" s="36" t="s">
        <v>22</v>
      </c>
      <c r="G11" s="36" t="s">
        <v>213</v>
      </c>
      <c r="H11" s="35">
        <v>2018</v>
      </c>
      <c r="I11" s="36" t="s">
        <v>400</v>
      </c>
      <c r="J11" s="36" t="s">
        <v>401</v>
      </c>
      <c r="K11" s="35">
        <v>6</v>
      </c>
      <c r="L11" s="35">
        <v>26</v>
      </c>
      <c r="M11" s="35">
        <v>0</v>
      </c>
      <c r="N11" s="39">
        <v>43508</v>
      </c>
      <c r="P11" s="30">
        <v>18</v>
      </c>
      <c r="Q11" s="30">
        <f>COUNTIF($L$2:$L$61,18)</f>
        <v>0</v>
      </c>
    </row>
    <row r="12" spans="1:17" s="3" customFormat="1" ht="14.25" x14ac:dyDescent="0.2">
      <c r="A12" s="3">
        <v>11</v>
      </c>
      <c r="B12" s="35">
        <v>2017</v>
      </c>
      <c r="C12" s="35">
        <v>2016</v>
      </c>
      <c r="D12" s="36" t="s">
        <v>214</v>
      </c>
      <c r="E12" s="36" t="s">
        <v>142</v>
      </c>
      <c r="F12" s="36" t="s">
        <v>22</v>
      </c>
      <c r="G12" s="36" t="s">
        <v>215</v>
      </c>
      <c r="H12" s="35">
        <v>2018</v>
      </c>
      <c r="I12" s="36" t="s">
        <v>400</v>
      </c>
      <c r="J12" s="36" t="s">
        <v>401</v>
      </c>
      <c r="K12" s="35">
        <v>6</v>
      </c>
      <c r="L12" s="35">
        <v>31</v>
      </c>
      <c r="M12" s="35">
        <v>1</v>
      </c>
      <c r="N12" s="39">
        <v>43508</v>
      </c>
      <c r="P12" s="30">
        <v>19</v>
      </c>
      <c r="Q12" s="30">
        <f>COUNTIF($L$2:$L$61,19)</f>
        <v>1</v>
      </c>
    </row>
    <row r="13" spans="1:17" s="3" customFormat="1" ht="14.25" x14ac:dyDescent="0.2">
      <c r="A13" s="3">
        <v>12</v>
      </c>
      <c r="B13" s="35">
        <v>2017</v>
      </c>
      <c r="C13" s="35">
        <v>2017</v>
      </c>
      <c r="D13" s="36" t="s">
        <v>216</v>
      </c>
      <c r="E13" s="36" t="s">
        <v>217</v>
      </c>
      <c r="F13" s="36" t="s">
        <v>22</v>
      </c>
      <c r="G13" s="36" t="s">
        <v>218</v>
      </c>
      <c r="H13" s="35">
        <v>2018</v>
      </c>
      <c r="I13" s="36" t="s">
        <v>400</v>
      </c>
      <c r="J13" s="36" t="s">
        <v>401</v>
      </c>
      <c r="K13" s="35">
        <v>6</v>
      </c>
      <c r="L13" s="35">
        <v>24</v>
      </c>
      <c r="M13" s="35">
        <v>0</v>
      </c>
      <c r="N13" s="39">
        <v>43508</v>
      </c>
      <c r="P13" s="30">
        <v>20</v>
      </c>
      <c r="Q13" s="30">
        <f>COUNTIF($L$2:$L$61,20)</f>
        <v>0</v>
      </c>
    </row>
    <row r="14" spans="1:17" s="3" customFormat="1" ht="14.25" x14ac:dyDescent="0.2">
      <c r="A14" s="3">
        <v>13</v>
      </c>
      <c r="B14" s="35">
        <v>2017</v>
      </c>
      <c r="C14" s="35">
        <v>2017</v>
      </c>
      <c r="D14" s="36" t="s">
        <v>224</v>
      </c>
      <c r="E14" s="36" t="s">
        <v>40</v>
      </c>
      <c r="F14" s="36" t="s">
        <v>22</v>
      </c>
      <c r="G14" s="36" t="s">
        <v>225</v>
      </c>
      <c r="H14" s="35">
        <v>2018</v>
      </c>
      <c r="I14" s="36" t="s">
        <v>400</v>
      </c>
      <c r="J14" s="36" t="s">
        <v>401</v>
      </c>
      <c r="K14" s="35">
        <v>6</v>
      </c>
      <c r="L14" s="35">
        <v>26</v>
      </c>
      <c r="M14" s="35">
        <v>0</v>
      </c>
      <c r="N14" s="39">
        <v>43508</v>
      </c>
      <c r="P14" s="30">
        <v>21</v>
      </c>
      <c r="Q14" s="30">
        <f>COUNTIF($L$2:$L$61,21)</f>
        <v>6</v>
      </c>
    </row>
    <row r="15" spans="1:17" s="3" customFormat="1" ht="14.25" x14ac:dyDescent="0.2">
      <c r="A15" s="3">
        <v>14</v>
      </c>
      <c r="B15" s="35">
        <v>2017</v>
      </c>
      <c r="C15" s="35">
        <v>2017</v>
      </c>
      <c r="D15" s="36" t="s">
        <v>229</v>
      </c>
      <c r="E15" s="36" t="s">
        <v>230</v>
      </c>
      <c r="F15" s="36" t="s">
        <v>22</v>
      </c>
      <c r="G15" s="36" t="s">
        <v>231</v>
      </c>
      <c r="H15" s="35">
        <v>2018</v>
      </c>
      <c r="I15" s="36" t="s">
        <v>400</v>
      </c>
      <c r="J15" s="36" t="s">
        <v>401</v>
      </c>
      <c r="K15" s="35">
        <v>6</v>
      </c>
      <c r="L15" s="35">
        <v>28</v>
      </c>
      <c r="M15" s="35">
        <v>0</v>
      </c>
      <c r="N15" s="39">
        <v>43508</v>
      </c>
      <c r="P15" s="30">
        <v>22</v>
      </c>
      <c r="Q15" s="30">
        <f>COUNTIF($L$2:$L$61,22)</f>
        <v>5</v>
      </c>
    </row>
    <row r="16" spans="1:17" s="3" customFormat="1" ht="14.25" x14ac:dyDescent="0.2">
      <c r="A16" s="3">
        <v>15</v>
      </c>
      <c r="B16" s="35">
        <v>2017</v>
      </c>
      <c r="C16" s="35">
        <v>2016</v>
      </c>
      <c r="D16" s="36" t="s">
        <v>232</v>
      </c>
      <c r="E16" s="36" t="s">
        <v>233</v>
      </c>
      <c r="F16" s="36" t="s">
        <v>16</v>
      </c>
      <c r="G16" s="36" t="s">
        <v>234</v>
      </c>
      <c r="H16" s="35">
        <v>2018</v>
      </c>
      <c r="I16" s="36" t="s">
        <v>400</v>
      </c>
      <c r="J16" s="36" t="s">
        <v>401</v>
      </c>
      <c r="K16" s="35">
        <v>6</v>
      </c>
      <c r="L16" s="35">
        <v>27</v>
      </c>
      <c r="M16" s="35">
        <v>0</v>
      </c>
      <c r="N16" s="39">
        <v>43508</v>
      </c>
      <c r="P16" s="30">
        <v>23</v>
      </c>
      <c r="Q16" s="30">
        <f>COUNTIF($L$2:$L$61,23)</f>
        <v>5</v>
      </c>
    </row>
    <row r="17" spans="1:17" s="3" customFormat="1" ht="14.25" x14ac:dyDescent="0.2">
      <c r="A17" s="3">
        <v>16</v>
      </c>
      <c r="B17" s="35">
        <v>2017</v>
      </c>
      <c r="C17" s="35">
        <v>2017</v>
      </c>
      <c r="D17" s="36" t="s">
        <v>235</v>
      </c>
      <c r="E17" s="36" t="s">
        <v>126</v>
      </c>
      <c r="F17" s="36" t="s">
        <v>22</v>
      </c>
      <c r="G17" s="36" t="s">
        <v>236</v>
      </c>
      <c r="H17" s="35">
        <v>2018</v>
      </c>
      <c r="I17" s="36" t="s">
        <v>400</v>
      </c>
      <c r="J17" s="36" t="s">
        <v>401</v>
      </c>
      <c r="K17" s="35">
        <v>6</v>
      </c>
      <c r="L17" s="35">
        <v>21</v>
      </c>
      <c r="M17" s="35">
        <v>0</v>
      </c>
      <c r="N17" s="39">
        <v>43508</v>
      </c>
      <c r="P17" s="30">
        <v>24</v>
      </c>
      <c r="Q17" s="30">
        <f>COUNTIF($L$2:$L$61,24)</f>
        <v>6</v>
      </c>
    </row>
    <row r="18" spans="1:17" s="3" customFormat="1" ht="14.25" x14ac:dyDescent="0.2">
      <c r="A18" s="3">
        <v>17</v>
      </c>
      <c r="B18" s="35">
        <v>2017</v>
      </c>
      <c r="C18" s="35">
        <v>2017</v>
      </c>
      <c r="D18" s="36" t="s">
        <v>186</v>
      </c>
      <c r="E18" s="36" t="s">
        <v>187</v>
      </c>
      <c r="F18" s="36" t="s">
        <v>16</v>
      </c>
      <c r="G18" s="36" t="s">
        <v>188</v>
      </c>
      <c r="H18" s="35">
        <v>2018</v>
      </c>
      <c r="I18" s="36" t="s">
        <v>400</v>
      </c>
      <c r="J18" s="36" t="s">
        <v>401</v>
      </c>
      <c r="K18" s="35">
        <v>6</v>
      </c>
      <c r="L18" s="35">
        <v>26</v>
      </c>
      <c r="M18" s="35">
        <v>0</v>
      </c>
      <c r="N18" s="39">
        <v>43511</v>
      </c>
      <c r="P18" s="30">
        <v>25</v>
      </c>
      <c r="Q18" s="30">
        <f>COUNTIF($L$2:$L$61,25)</f>
        <v>8</v>
      </c>
    </row>
    <row r="19" spans="1:17" s="3" customFormat="1" ht="14.25" x14ac:dyDescent="0.2">
      <c r="A19" s="3">
        <v>18</v>
      </c>
      <c r="B19" s="35">
        <v>2017</v>
      </c>
      <c r="C19" s="35">
        <v>2017</v>
      </c>
      <c r="D19" s="36" t="s">
        <v>203</v>
      </c>
      <c r="E19" s="36" t="s">
        <v>70</v>
      </c>
      <c r="F19" s="36" t="s">
        <v>22</v>
      </c>
      <c r="G19" s="36" t="s">
        <v>204</v>
      </c>
      <c r="H19" s="35">
        <v>2018</v>
      </c>
      <c r="I19" s="36" t="s">
        <v>400</v>
      </c>
      <c r="J19" s="36" t="s">
        <v>401</v>
      </c>
      <c r="K19" s="35">
        <v>6</v>
      </c>
      <c r="L19" s="35">
        <v>27</v>
      </c>
      <c r="M19" s="35">
        <v>0</v>
      </c>
      <c r="N19" s="39">
        <v>43511</v>
      </c>
      <c r="P19" s="30">
        <v>26</v>
      </c>
      <c r="Q19" s="30">
        <f>COUNTIF($L$2:$L$61,26)</f>
        <v>11</v>
      </c>
    </row>
    <row r="20" spans="1:17" s="3" customFormat="1" ht="14.25" x14ac:dyDescent="0.2">
      <c r="A20" s="3">
        <v>19</v>
      </c>
      <c r="B20" s="35">
        <v>2017</v>
      </c>
      <c r="C20" s="35">
        <v>2017</v>
      </c>
      <c r="D20" s="36" t="s">
        <v>208</v>
      </c>
      <c r="E20" s="36" t="s">
        <v>209</v>
      </c>
      <c r="F20" s="36" t="s">
        <v>22</v>
      </c>
      <c r="G20" s="36" t="s">
        <v>210</v>
      </c>
      <c r="H20" s="35">
        <v>2018</v>
      </c>
      <c r="I20" s="36" t="s">
        <v>400</v>
      </c>
      <c r="J20" s="36" t="s">
        <v>401</v>
      </c>
      <c r="K20" s="35">
        <v>6</v>
      </c>
      <c r="L20" s="35">
        <v>29</v>
      </c>
      <c r="M20" s="35">
        <v>0</v>
      </c>
      <c r="N20" s="39">
        <v>43511</v>
      </c>
      <c r="P20" s="30">
        <v>27</v>
      </c>
      <c r="Q20" s="30">
        <f>COUNTIF($L$2:$L$61,27)</f>
        <v>10</v>
      </c>
    </row>
    <row r="21" spans="1:17" s="3" customFormat="1" ht="14.25" x14ac:dyDescent="0.2">
      <c r="A21" s="3">
        <v>20</v>
      </c>
      <c r="B21" s="35">
        <v>2017</v>
      </c>
      <c r="C21" s="35">
        <v>2017</v>
      </c>
      <c r="D21" s="36" t="s">
        <v>221</v>
      </c>
      <c r="E21" s="36" t="s">
        <v>222</v>
      </c>
      <c r="F21" s="36" t="s">
        <v>22</v>
      </c>
      <c r="G21" s="36" t="s">
        <v>223</v>
      </c>
      <c r="H21" s="35">
        <v>2018</v>
      </c>
      <c r="I21" s="36" t="s">
        <v>400</v>
      </c>
      <c r="J21" s="36" t="s">
        <v>401</v>
      </c>
      <c r="K21" s="35">
        <v>6</v>
      </c>
      <c r="L21" s="35">
        <v>26</v>
      </c>
      <c r="M21" s="35">
        <v>0</v>
      </c>
      <c r="N21" s="39">
        <v>43634</v>
      </c>
      <c r="P21" s="30">
        <v>28</v>
      </c>
      <c r="Q21" s="30">
        <f>COUNTIF($L$2:$L$61,28)</f>
        <v>5</v>
      </c>
    </row>
    <row r="22" spans="1:17" s="3" customFormat="1" ht="14.25" x14ac:dyDescent="0.2">
      <c r="A22" s="3">
        <v>21</v>
      </c>
      <c r="B22" s="35">
        <v>2017</v>
      </c>
      <c r="C22" s="35">
        <v>2016</v>
      </c>
      <c r="D22" s="36" t="s">
        <v>226</v>
      </c>
      <c r="E22" s="36" t="s">
        <v>227</v>
      </c>
      <c r="F22" s="36" t="s">
        <v>22</v>
      </c>
      <c r="G22" s="36" t="s">
        <v>228</v>
      </c>
      <c r="H22" s="35">
        <v>2018</v>
      </c>
      <c r="I22" s="36" t="s">
        <v>400</v>
      </c>
      <c r="J22" s="36" t="s">
        <v>401</v>
      </c>
      <c r="K22" s="35">
        <v>6</v>
      </c>
      <c r="L22" s="35">
        <v>26</v>
      </c>
      <c r="M22" s="35">
        <v>0</v>
      </c>
      <c r="N22" s="39">
        <v>43651</v>
      </c>
      <c r="P22" s="30">
        <v>29</v>
      </c>
      <c r="Q22" s="30">
        <f>COUNTIF($L$2:$L$61,29)</f>
        <v>2</v>
      </c>
    </row>
    <row r="23" spans="1:17" s="3" customFormat="1" ht="14.25" x14ac:dyDescent="0.2">
      <c r="A23" s="3">
        <v>22</v>
      </c>
      <c r="B23" s="35">
        <v>2017</v>
      </c>
      <c r="C23" s="35">
        <v>2017</v>
      </c>
      <c r="D23" s="36" t="s">
        <v>200</v>
      </c>
      <c r="E23" s="36" t="s">
        <v>201</v>
      </c>
      <c r="F23" s="36" t="s">
        <v>16</v>
      </c>
      <c r="G23" s="36" t="s">
        <v>202</v>
      </c>
      <c r="H23" s="35">
        <v>2018</v>
      </c>
      <c r="I23" s="36" t="s">
        <v>400</v>
      </c>
      <c r="J23" s="36" t="s">
        <v>401</v>
      </c>
      <c r="K23" s="35">
        <v>6</v>
      </c>
      <c r="L23" s="35">
        <v>24</v>
      </c>
      <c r="M23" s="35">
        <v>0</v>
      </c>
      <c r="N23" s="39">
        <v>43720</v>
      </c>
      <c r="P23" s="30">
        <v>30</v>
      </c>
      <c r="Q23" s="30">
        <f>COUNTIF($L$2:$L$61,30)</f>
        <v>0</v>
      </c>
    </row>
    <row r="24" spans="1:17" s="3" customFormat="1" ht="14.25" x14ac:dyDescent="0.2">
      <c r="A24" s="3">
        <v>23</v>
      </c>
      <c r="B24" s="35">
        <v>2017</v>
      </c>
      <c r="C24" s="35">
        <v>2016</v>
      </c>
      <c r="D24" s="36" t="s">
        <v>219</v>
      </c>
      <c r="E24" s="36" t="s">
        <v>52</v>
      </c>
      <c r="F24" s="36" t="s">
        <v>22</v>
      </c>
      <c r="G24" s="36" t="s">
        <v>220</v>
      </c>
      <c r="H24" s="35">
        <v>2018</v>
      </c>
      <c r="I24" s="36" t="s">
        <v>400</v>
      </c>
      <c r="J24" s="36" t="s">
        <v>401</v>
      </c>
      <c r="K24" s="35">
        <v>6</v>
      </c>
      <c r="L24" s="35">
        <v>26</v>
      </c>
      <c r="M24" s="35">
        <v>0</v>
      </c>
      <c r="N24" s="39">
        <v>43720</v>
      </c>
      <c r="P24" s="30" t="s">
        <v>363</v>
      </c>
      <c r="Q24" s="30">
        <f>COUNTIF($L$2:$L$61,31)</f>
        <v>1</v>
      </c>
    </row>
    <row r="25" spans="1:17" s="3" customFormat="1" ht="12" x14ac:dyDescent="0.2">
      <c r="A25" s="3">
        <v>24</v>
      </c>
      <c r="B25" s="35">
        <v>2016</v>
      </c>
      <c r="C25" s="35">
        <v>2016</v>
      </c>
      <c r="D25" s="36" t="s">
        <v>248</v>
      </c>
      <c r="E25" s="36" t="s">
        <v>249</v>
      </c>
      <c r="F25" s="36" t="s">
        <v>16</v>
      </c>
      <c r="G25" s="36" t="s">
        <v>250</v>
      </c>
      <c r="H25" s="35">
        <v>2017</v>
      </c>
      <c r="I25" s="36" t="s">
        <v>400</v>
      </c>
      <c r="J25" s="36" t="s">
        <v>401</v>
      </c>
      <c r="K25" s="35">
        <v>6</v>
      </c>
      <c r="L25" s="35">
        <v>21</v>
      </c>
      <c r="M25" s="35">
        <v>0</v>
      </c>
      <c r="N25" s="39">
        <v>43809</v>
      </c>
    </row>
    <row r="26" spans="1:17" s="3" customFormat="1" ht="12" x14ac:dyDescent="0.2">
      <c r="A26" s="3">
        <v>25</v>
      </c>
      <c r="B26" s="35">
        <v>2017</v>
      </c>
      <c r="C26" s="35">
        <v>2017</v>
      </c>
      <c r="D26" s="36" t="s">
        <v>194</v>
      </c>
      <c r="E26" s="36" t="s">
        <v>195</v>
      </c>
      <c r="F26" s="36" t="s">
        <v>22</v>
      </c>
      <c r="G26" s="36" t="s">
        <v>196</v>
      </c>
      <c r="H26" s="35">
        <v>2018</v>
      </c>
      <c r="I26" s="36" t="s">
        <v>400</v>
      </c>
      <c r="J26" s="36" t="s">
        <v>401</v>
      </c>
      <c r="K26" s="35">
        <v>6</v>
      </c>
      <c r="L26" s="35">
        <v>21</v>
      </c>
      <c r="M26" s="35">
        <v>0</v>
      </c>
      <c r="N26" s="39">
        <v>43809</v>
      </c>
    </row>
    <row r="27" spans="1:17" s="3" customFormat="1" ht="12" x14ac:dyDescent="0.2">
      <c r="A27" s="3">
        <v>26</v>
      </c>
      <c r="B27" s="35">
        <v>2017</v>
      </c>
      <c r="C27" s="35">
        <v>2017</v>
      </c>
      <c r="D27" s="36" t="s">
        <v>197</v>
      </c>
      <c r="E27" s="36" t="s">
        <v>198</v>
      </c>
      <c r="F27" s="36" t="s">
        <v>16</v>
      </c>
      <c r="G27" s="36" t="s">
        <v>199</v>
      </c>
      <c r="H27" s="35">
        <v>2018</v>
      </c>
      <c r="I27" s="36" t="s">
        <v>400</v>
      </c>
      <c r="J27" s="36" t="s">
        <v>401</v>
      </c>
      <c r="K27" s="35">
        <v>6</v>
      </c>
      <c r="L27" s="35">
        <v>23</v>
      </c>
      <c r="M27" s="35">
        <v>0</v>
      </c>
      <c r="N27" s="39">
        <v>43809</v>
      </c>
    </row>
    <row r="28" spans="1:17" s="3" customFormat="1" ht="12" x14ac:dyDescent="0.2">
      <c r="A28" s="3">
        <v>27</v>
      </c>
      <c r="B28" s="35">
        <v>2018</v>
      </c>
      <c r="C28" s="35">
        <v>2018</v>
      </c>
      <c r="D28" s="36" t="s">
        <v>135</v>
      </c>
      <c r="E28" s="36" t="s">
        <v>136</v>
      </c>
      <c r="F28" s="36" t="s">
        <v>22</v>
      </c>
      <c r="G28" s="36" t="s">
        <v>137</v>
      </c>
      <c r="H28" s="35">
        <v>2019</v>
      </c>
      <c r="I28" s="36" t="s">
        <v>400</v>
      </c>
      <c r="J28" s="36" t="s">
        <v>401</v>
      </c>
      <c r="K28" s="35">
        <v>6</v>
      </c>
      <c r="L28" s="35">
        <v>28</v>
      </c>
      <c r="M28" s="35">
        <v>0</v>
      </c>
      <c r="N28" s="39">
        <v>43875</v>
      </c>
    </row>
    <row r="29" spans="1:17" s="3" customFormat="1" ht="12" x14ac:dyDescent="0.2">
      <c r="A29" s="3">
        <v>28</v>
      </c>
      <c r="B29" s="35">
        <v>2018</v>
      </c>
      <c r="C29" s="35">
        <v>2018</v>
      </c>
      <c r="D29" s="36" t="s">
        <v>173</v>
      </c>
      <c r="E29" s="36" t="s">
        <v>174</v>
      </c>
      <c r="F29" s="36" t="s">
        <v>22</v>
      </c>
      <c r="G29" s="36" t="s">
        <v>175</v>
      </c>
      <c r="H29" s="35">
        <v>2019</v>
      </c>
      <c r="I29" s="36" t="s">
        <v>400</v>
      </c>
      <c r="J29" s="36" t="s">
        <v>401</v>
      </c>
      <c r="K29" s="35">
        <v>6</v>
      </c>
      <c r="L29" s="35">
        <v>25</v>
      </c>
      <c r="M29" s="35">
        <v>0</v>
      </c>
      <c r="N29" s="39">
        <v>43875</v>
      </c>
    </row>
    <row r="30" spans="1:17" s="3" customFormat="1" ht="12" x14ac:dyDescent="0.2">
      <c r="A30" s="3">
        <v>29</v>
      </c>
      <c r="B30" s="35">
        <v>2018</v>
      </c>
      <c r="C30" s="35">
        <v>2018</v>
      </c>
      <c r="D30" s="36" t="s">
        <v>182</v>
      </c>
      <c r="E30" s="36" t="s">
        <v>163</v>
      </c>
      <c r="F30" s="36" t="s">
        <v>22</v>
      </c>
      <c r="G30" s="36" t="s">
        <v>183</v>
      </c>
      <c r="H30" s="35">
        <v>2019</v>
      </c>
      <c r="I30" s="36" t="s">
        <v>400</v>
      </c>
      <c r="J30" s="36" t="s">
        <v>401</v>
      </c>
      <c r="K30" s="35">
        <v>6</v>
      </c>
      <c r="L30" s="35">
        <v>22</v>
      </c>
      <c r="M30" s="35">
        <v>0</v>
      </c>
      <c r="N30" s="39">
        <v>43875</v>
      </c>
    </row>
    <row r="31" spans="1:17" s="3" customFormat="1" ht="12" x14ac:dyDescent="0.2">
      <c r="A31" s="3">
        <v>30</v>
      </c>
      <c r="B31" s="35">
        <v>2018</v>
      </c>
      <c r="C31" s="35">
        <v>2018</v>
      </c>
      <c r="D31" s="36" t="s">
        <v>184</v>
      </c>
      <c r="E31" s="36" t="s">
        <v>49</v>
      </c>
      <c r="F31" s="36" t="s">
        <v>22</v>
      </c>
      <c r="G31" s="36" t="s">
        <v>185</v>
      </c>
      <c r="H31" s="35">
        <v>2019</v>
      </c>
      <c r="I31" s="36" t="s">
        <v>400</v>
      </c>
      <c r="J31" s="36" t="s">
        <v>401</v>
      </c>
      <c r="K31" s="35">
        <v>6</v>
      </c>
      <c r="L31" s="35">
        <v>26</v>
      </c>
      <c r="M31" s="35">
        <v>0</v>
      </c>
      <c r="N31" s="39">
        <v>43875</v>
      </c>
    </row>
    <row r="32" spans="1:17" s="3" customFormat="1" ht="12" x14ac:dyDescent="0.2">
      <c r="A32" s="3">
        <v>31</v>
      </c>
      <c r="B32" s="35">
        <v>2018</v>
      </c>
      <c r="C32" s="35">
        <v>2018</v>
      </c>
      <c r="D32" s="36" t="s">
        <v>95</v>
      </c>
      <c r="E32" s="36" t="s">
        <v>82</v>
      </c>
      <c r="F32" s="36" t="s">
        <v>16</v>
      </c>
      <c r="G32" s="36" t="s">
        <v>96</v>
      </c>
      <c r="H32" s="35">
        <v>2019</v>
      </c>
      <c r="I32" s="36" t="s">
        <v>400</v>
      </c>
      <c r="J32" s="36" t="s">
        <v>401</v>
      </c>
      <c r="K32" s="35">
        <v>6</v>
      </c>
      <c r="L32" s="35">
        <v>24</v>
      </c>
      <c r="M32" s="35">
        <v>0</v>
      </c>
      <c r="N32" s="39">
        <v>43880</v>
      </c>
    </row>
    <row r="33" spans="1:14" s="3" customFormat="1" ht="12" x14ac:dyDescent="0.2">
      <c r="A33" s="3">
        <v>32</v>
      </c>
      <c r="B33" s="35">
        <v>2018</v>
      </c>
      <c r="C33" s="35">
        <v>2017</v>
      </c>
      <c r="D33" s="36" t="s">
        <v>100</v>
      </c>
      <c r="E33" s="36" t="s">
        <v>101</v>
      </c>
      <c r="F33" s="36" t="s">
        <v>22</v>
      </c>
      <c r="G33" s="36" t="s">
        <v>102</v>
      </c>
      <c r="H33" s="35">
        <v>2019</v>
      </c>
      <c r="I33" s="36" t="s">
        <v>400</v>
      </c>
      <c r="J33" s="36" t="s">
        <v>401</v>
      </c>
      <c r="K33" s="35">
        <v>6</v>
      </c>
      <c r="L33" s="35">
        <v>27</v>
      </c>
      <c r="M33" s="35">
        <v>0</v>
      </c>
      <c r="N33" s="39">
        <v>43880</v>
      </c>
    </row>
    <row r="34" spans="1:14" s="3" customFormat="1" ht="12" x14ac:dyDescent="0.2">
      <c r="A34" s="3">
        <v>33</v>
      </c>
      <c r="B34" s="35">
        <v>2018</v>
      </c>
      <c r="C34" s="35">
        <v>2018</v>
      </c>
      <c r="D34" s="36" t="s">
        <v>103</v>
      </c>
      <c r="E34" s="36" t="s">
        <v>37</v>
      </c>
      <c r="F34" s="36" t="s">
        <v>22</v>
      </c>
      <c r="G34" s="36" t="s">
        <v>104</v>
      </c>
      <c r="H34" s="35">
        <v>2019</v>
      </c>
      <c r="I34" s="36" t="s">
        <v>400</v>
      </c>
      <c r="J34" s="36" t="s">
        <v>401</v>
      </c>
      <c r="K34" s="35">
        <v>6</v>
      </c>
      <c r="L34" s="35">
        <v>26</v>
      </c>
      <c r="M34" s="35">
        <v>0</v>
      </c>
      <c r="N34" s="39">
        <v>43880</v>
      </c>
    </row>
    <row r="35" spans="1:14" s="3" customFormat="1" ht="12" x14ac:dyDescent="0.2">
      <c r="A35" s="3">
        <v>34</v>
      </c>
      <c r="B35" s="35">
        <v>2018</v>
      </c>
      <c r="C35" s="35">
        <v>2018</v>
      </c>
      <c r="D35" s="36" t="s">
        <v>108</v>
      </c>
      <c r="E35" s="36" t="s">
        <v>109</v>
      </c>
      <c r="F35" s="36" t="s">
        <v>22</v>
      </c>
      <c r="G35" s="36" t="s">
        <v>110</v>
      </c>
      <c r="H35" s="35">
        <v>2019</v>
      </c>
      <c r="I35" s="36" t="s">
        <v>400</v>
      </c>
      <c r="J35" s="36" t="s">
        <v>401</v>
      </c>
      <c r="K35" s="35">
        <v>6</v>
      </c>
      <c r="L35" s="35">
        <v>26</v>
      </c>
      <c r="M35" s="35">
        <v>0</v>
      </c>
      <c r="N35" s="39">
        <v>43880</v>
      </c>
    </row>
    <row r="36" spans="1:14" s="3" customFormat="1" ht="12" x14ac:dyDescent="0.2">
      <c r="A36" s="3">
        <v>35</v>
      </c>
      <c r="B36" s="35">
        <v>2018</v>
      </c>
      <c r="C36" s="35">
        <v>2017</v>
      </c>
      <c r="D36" s="36" t="s">
        <v>114</v>
      </c>
      <c r="E36" s="36" t="s">
        <v>115</v>
      </c>
      <c r="F36" s="36" t="s">
        <v>22</v>
      </c>
      <c r="G36" s="36" t="s">
        <v>116</v>
      </c>
      <c r="H36" s="35">
        <v>2019</v>
      </c>
      <c r="I36" s="36" t="s">
        <v>400</v>
      </c>
      <c r="J36" s="36" t="s">
        <v>401</v>
      </c>
      <c r="K36" s="35">
        <v>6</v>
      </c>
      <c r="L36" s="35">
        <v>27</v>
      </c>
      <c r="M36" s="35">
        <v>0</v>
      </c>
      <c r="N36" s="39">
        <v>43880</v>
      </c>
    </row>
    <row r="37" spans="1:14" s="3" customFormat="1" ht="12" x14ac:dyDescent="0.2">
      <c r="A37" s="3">
        <v>36</v>
      </c>
      <c r="B37" s="35">
        <v>2018</v>
      </c>
      <c r="C37" s="35">
        <v>2018</v>
      </c>
      <c r="D37" s="36" t="s">
        <v>117</v>
      </c>
      <c r="E37" s="36" t="s">
        <v>118</v>
      </c>
      <c r="F37" s="36" t="s">
        <v>22</v>
      </c>
      <c r="G37" s="36" t="s">
        <v>119</v>
      </c>
      <c r="H37" s="35">
        <v>2019</v>
      </c>
      <c r="I37" s="36" t="s">
        <v>400</v>
      </c>
      <c r="J37" s="36" t="s">
        <v>401</v>
      </c>
      <c r="K37" s="35">
        <v>6</v>
      </c>
      <c r="L37" s="35">
        <v>27</v>
      </c>
      <c r="M37" s="35">
        <v>0</v>
      </c>
      <c r="N37" s="39">
        <v>43880</v>
      </c>
    </row>
    <row r="38" spans="1:14" s="3" customFormat="1" ht="12" x14ac:dyDescent="0.2">
      <c r="A38" s="3">
        <v>37</v>
      </c>
      <c r="B38" s="35">
        <v>2018</v>
      </c>
      <c r="C38" s="35">
        <v>2017</v>
      </c>
      <c r="D38" s="36" t="s">
        <v>123</v>
      </c>
      <c r="E38" s="36" t="s">
        <v>40</v>
      </c>
      <c r="F38" s="36" t="s">
        <v>22</v>
      </c>
      <c r="G38" s="36" t="s">
        <v>124</v>
      </c>
      <c r="H38" s="35">
        <v>2019</v>
      </c>
      <c r="I38" s="36" t="s">
        <v>400</v>
      </c>
      <c r="J38" s="36" t="s">
        <v>401</v>
      </c>
      <c r="K38" s="35">
        <v>6</v>
      </c>
      <c r="L38" s="35">
        <v>27</v>
      </c>
      <c r="M38" s="35">
        <v>0</v>
      </c>
      <c r="N38" s="39">
        <v>43880</v>
      </c>
    </row>
    <row r="39" spans="1:14" s="3" customFormat="1" ht="12" x14ac:dyDescent="0.2">
      <c r="A39" s="3">
        <v>38</v>
      </c>
      <c r="B39" s="35">
        <v>2018</v>
      </c>
      <c r="C39" s="35">
        <v>2017</v>
      </c>
      <c r="D39" s="36" t="s">
        <v>125</v>
      </c>
      <c r="E39" s="36" t="s">
        <v>126</v>
      </c>
      <c r="F39" s="36" t="s">
        <v>22</v>
      </c>
      <c r="G39" s="36" t="s">
        <v>127</v>
      </c>
      <c r="H39" s="35">
        <v>2019</v>
      </c>
      <c r="I39" s="36" t="s">
        <v>400</v>
      </c>
      <c r="J39" s="36" t="s">
        <v>401</v>
      </c>
      <c r="K39" s="35">
        <v>6</v>
      </c>
      <c r="L39" s="35">
        <v>25</v>
      </c>
      <c r="M39" s="35">
        <v>0</v>
      </c>
      <c r="N39" s="39">
        <v>43880</v>
      </c>
    </row>
    <row r="40" spans="1:14" s="3" customFormat="1" ht="12" x14ac:dyDescent="0.2">
      <c r="A40" s="3">
        <v>39</v>
      </c>
      <c r="B40" s="35">
        <v>2018</v>
      </c>
      <c r="C40" s="35">
        <v>2018</v>
      </c>
      <c r="D40" s="36" t="s">
        <v>128</v>
      </c>
      <c r="E40" s="36" t="s">
        <v>109</v>
      </c>
      <c r="F40" s="36" t="s">
        <v>22</v>
      </c>
      <c r="G40" s="36" t="s">
        <v>129</v>
      </c>
      <c r="H40" s="35">
        <v>2019</v>
      </c>
      <c r="I40" s="36" t="s">
        <v>400</v>
      </c>
      <c r="J40" s="36" t="s">
        <v>401</v>
      </c>
      <c r="K40" s="35">
        <v>6</v>
      </c>
      <c r="L40" s="35">
        <v>28</v>
      </c>
      <c r="M40" s="35">
        <v>0</v>
      </c>
      <c r="N40" s="39">
        <v>43880</v>
      </c>
    </row>
    <row r="41" spans="1:14" s="3" customFormat="1" ht="12" x14ac:dyDescent="0.2">
      <c r="A41" s="3">
        <v>40</v>
      </c>
      <c r="B41" s="35">
        <v>2018</v>
      </c>
      <c r="C41" s="35">
        <v>2018</v>
      </c>
      <c r="D41" s="36" t="s">
        <v>132</v>
      </c>
      <c r="E41" s="36" t="s">
        <v>133</v>
      </c>
      <c r="F41" s="36" t="s">
        <v>16</v>
      </c>
      <c r="G41" s="36" t="s">
        <v>134</v>
      </c>
      <c r="H41" s="35">
        <v>2019</v>
      </c>
      <c r="I41" s="36" t="s">
        <v>400</v>
      </c>
      <c r="J41" s="36" t="s">
        <v>401</v>
      </c>
      <c r="K41" s="35">
        <v>6</v>
      </c>
      <c r="L41" s="35">
        <v>28</v>
      </c>
      <c r="M41" s="35">
        <v>0</v>
      </c>
      <c r="N41" s="39">
        <v>43880</v>
      </c>
    </row>
    <row r="42" spans="1:14" s="3" customFormat="1" ht="12" x14ac:dyDescent="0.2">
      <c r="A42" s="3">
        <v>41</v>
      </c>
      <c r="B42" s="35">
        <v>2018</v>
      </c>
      <c r="C42" s="35">
        <v>2007</v>
      </c>
      <c r="D42" s="36" t="s">
        <v>144</v>
      </c>
      <c r="E42" s="36" t="s">
        <v>145</v>
      </c>
      <c r="F42" s="36" t="s">
        <v>16</v>
      </c>
      <c r="G42" s="36" t="s">
        <v>146</v>
      </c>
      <c r="H42" s="35">
        <v>2019</v>
      </c>
      <c r="I42" s="36" t="s">
        <v>400</v>
      </c>
      <c r="J42" s="36" t="s">
        <v>401</v>
      </c>
      <c r="K42" s="35">
        <v>6</v>
      </c>
      <c r="L42" s="35">
        <v>27</v>
      </c>
      <c r="M42" s="35">
        <v>0</v>
      </c>
      <c r="N42" s="39">
        <v>43880</v>
      </c>
    </row>
    <row r="43" spans="1:14" s="3" customFormat="1" ht="12" x14ac:dyDescent="0.2">
      <c r="A43" s="3">
        <v>42</v>
      </c>
      <c r="B43" s="35">
        <v>2018</v>
      </c>
      <c r="C43" s="35">
        <v>2018</v>
      </c>
      <c r="D43" s="36" t="s">
        <v>153</v>
      </c>
      <c r="E43" s="36" t="s">
        <v>154</v>
      </c>
      <c r="F43" s="36" t="s">
        <v>22</v>
      </c>
      <c r="G43" s="36" t="s">
        <v>155</v>
      </c>
      <c r="H43" s="35">
        <v>2019</v>
      </c>
      <c r="I43" s="36" t="s">
        <v>400</v>
      </c>
      <c r="J43" s="36" t="s">
        <v>401</v>
      </c>
      <c r="K43" s="35">
        <v>6</v>
      </c>
      <c r="L43" s="35">
        <v>27</v>
      </c>
      <c r="M43" s="35">
        <v>0</v>
      </c>
      <c r="N43" s="39">
        <v>43880</v>
      </c>
    </row>
    <row r="44" spans="1:14" s="3" customFormat="1" ht="12" x14ac:dyDescent="0.2">
      <c r="A44" s="3">
        <v>43</v>
      </c>
      <c r="B44" s="35">
        <v>2018</v>
      </c>
      <c r="C44" s="35">
        <v>2018</v>
      </c>
      <c r="D44" s="36" t="s">
        <v>158</v>
      </c>
      <c r="E44" s="36" t="s">
        <v>25</v>
      </c>
      <c r="F44" s="36" t="s">
        <v>22</v>
      </c>
      <c r="G44" s="36" t="s">
        <v>159</v>
      </c>
      <c r="H44" s="35">
        <v>2019</v>
      </c>
      <c r="I44" s="36" t="s">
        <v>400</v>
      </c>
      <c r="J44" s="36" t="s">
        <v>401</v>
      </c>
      <c r="K44" s="35">
        <v>6</v>
      </c>
      <c r="L44" s="35">
        <v>27</v>
      </c>
      <c r="M44" s="35">
        <v>0</v>
      </c>
      <c r="N44" s="39">
        <v>43880</v>
      </c>
    </row>
    <row r="45" spans="1:14" s="3" customFormat="1" ht="12" x14ac:dyDescent="0.2">
      <c r="A45" s="3">
        <v>44</v>
      </c>
      <c r="B45" s="35">
        <v>2018</v>
      </c>
      <c r="C45" s="35">
        <v>2018</v>
      </c>
      <c r="D45" s="36" t="s">
        <v>160</v>
      </c>
      <c r="E45" s="36" t="s">
        <v>79</v>
      </c>
      <c r="F45" s="36" t="s">
        <v>22</v>
      </c>
      <c r="G45" s="36" t="s">
        <v>161</v>
      </c>
      <c r="H45" s="35">
        <v>2019</v>
      </c>
      <c r="I45" s="36" t="s">
        <v>400</v>
      </c>
      <c r="J45" s="36" t="s">
        <v>401</v>
      </c>
      <c r="K45" s="35">
        <v>6</v>
      </c>
      <c r="L45" s="35">
        <v>29</v>
      </c>
      <c r="M45" s="35">
        <v>0</v>
      </c>
      <c r="N45" s="39">
        <v>43880</v>
      </c>
    </row>
    <row r="46" spans="1:14" s="3" customFormat="1" ht="12" x14ac:dyDescent="0.2">
      <c r="A46" s="3">
        <v>45</v>
      </c>
      <c r="B46" s="35">
        <v>2018</v>
      </c>
      <c r="C46" s="35">
        <v>2018</v>
      </c>
      <c r="D46" s="36" t="s">
        <v>162</v>
      </c>
      <c r="E46" s="36" t="s">
        <v>163</v>
      </c>
      <c r="F46" s="36" t="s">
        <v>22</v>
      </c>
      <c r="G46" s="36" t="s">
        <v>164</v>
      </c>
      <c r="H46" s="35">
        <v>2019</v>
      </c>
      <c r="I46" s="36" t="s">
        <v>400</v>
      </c>
      <c r="J46" s="36" t="s">
        <v>401</v>
      </c>
      <c r="K46" s="35">
        <v>6</v>
      </c>
      <c r="L46" s="35">
        <v>25</v>
      </c>
      <c r="M46" s="35">
        <v>0</v>
      </c>
      <c r="N46" s="39">
        <v>43880</v>
      </c>
    </row>
    <row r="47" spans="1:14" s="3" customFormat="1" ht="12" x14ac:dyDescent="0.2">
      <c r="A47" s="3">
        <v>46</v>
      </c>
      <c r="B47" s="35">
        <v>2018</v>
      </c>
      <c r="C47" s="35">
        <v>2018</v>
      </c>
      <c r="D47" s="36" t="s">
        <v>167</v>
      </c>
      <c r="E47" s="36" t="s">
        <v>168</v>
      </c>
      <c r="F47" s="36" t="s">
        <v>22</v>
      </c>
      <c r="G47" s="36" t="s">
        <v>169</v>
      </c>
      <c r="H47" s="35">
        <v>2019</v>
      </c>
      <c r="I47" s="36" t="s">
        <v>400</v>
      </c>
      <c r="J47" s="36" t="s">
        <v>401</v>
      </c>
      <c r="K47" s="35">
        <v>6</v>
      </c>
      <c r="L47" s="35">
        <v>25</v>
      </c>
      <c r="M47" s="35">
        <v>0</v>
      </c>
      <c r="N47" s="39">
        <v>43880</v>
      </c>
    </row>
    <row r="48" spans="1:14" s="3" customFormat="1" ht="12" x14ac:dyDescent="0.2">
      <c r="A48" s="3">
        <v>47</v>
      </c>
      <c r="B48" s="35">
        <v>2018</v>
      </c>
      <c r="C48" s="35">
        <v>2018</v>
      </c>
      <c r="D48" s="36" t="s">
        <v>179</v>
      </c>
      <c r="E48" s="36" t="s">
        <v>180</v>
      </c>
      <c r="F48" s="36" t="s">
        <v>22</v>
      </c>
      <c r="G48" s="36" t="s">
        <v>181</v>
      </c>
      <c r="H48" s="35">
        <v>2019</v>
      </c>
      <c r="I48" s="36" t="s">
        <v>400</v>
      </c>
      <c r="J48" s="36" t="s">
        <v>401</v>
      </c>
      <c r="K48" s="35">
        <v>6</v>
      </c>
      <c r="L48" s="35">
        <v>25</v>
      </c>
      <c r="M48" s="35">
        <v>0</v>
      </c>
      <c r="N48" s="39">
        <v>43880</v>
      </c>
    </row>
    <row r="49" spans="1:17" s="3" customFormat="1" ht="12" x14ac:dyDescent="0.2">
      <c r="A49" s="3">
        <v>48</v>
      </c>
      <c r="B49" s="35">
        <v>2013</v>
      </c>
      <c r="C49" s="35">
        <v>2006</v>
      </c>
      <c r="D49" s="36" t="s">
        <v>551</v>
      </c>
      <c r="E49" s="36" t="s">
        <v>435</v>
      </c>
      <c r="F49" s="36" t="s">
        <v>22</v>
      </c>
      <c r="G49" s="36" t="s">
        <v>552</v>
      </c>
      <c r="H49" s="35">
        <v>2014</v>
      </c>
      <c r="I49" s="36" t="s">
        <v>400</v>
      </c>
      <c r="J49" s="36" t="s">
        <v>401</v>
      </c>
      <c r="K49" s="35">
        <v>6</v>
      </c>
      <c r="L49" s="35">
        <v>22</v>
      </c>
      <c r="M49" s="35">
        <v>0</v>
      </c>
      <c r="N49" s="39">
        <v>43999</v>
      </c>
    </row>
    <row r="50" spans="1:17" s="3" customFormat="1" ht="12" x14ac:dyDescent="0.2">
      <c r="A50" s="3">
        <v>49</v>
      </c>
      <c r="B50" s="35">
        <v>2016</v>
      </c>
      <c r="C50" s="35">
        <v>2015</v>
      </c>
      <c r="D50" s="36" t="s">
        <v>251</v>
      </c>
      <c r="E50" s="36" t="s">
        <v>252</v>
      </c>
      <c r="F50" s="36" t="s">
        <v>22</v>
      </c>
      <c r="G50" s="36" t="s">
        <v>253</v>
      </c>
      <c r="H50" s="35">
        <v>2017</v>
      </c>
      <c r="I50" s="36" t="s">
        <v>400</v>
      </c>
      <c r="J50" s="36" t="s">
        <v>401</v>
      </c>
      <c r="K50" s="35">
        <v>6</v>
      </c>
      <c r="L50" s="35">
        <v>22</v>
      </c>
      <c r="M50" s="35">
        <v>0</v>
      </c>
      <c r="N50" s="39">
        <v>43999</v>
      </c>
    </row>
    <row r="51" spans="1:17" s="3" customFormat="1" ht="12" x14ac:dyDescent="0.2">
      <c r="A51" s="3">
        <v>50</v>
      </c>
      <c r="B51" s="35">
        <v>2018</v>
      </c>
      <c r="C51" s="35">
        <v>2018</v>
      </c>
      <c r="D51" s="36" t="s">
        <v>105</v>
      </c>
      <c r="E51" s="36" t="s">
        <v>106</v>
      </c>
      <c r="F51" s="36" t="s">
        <v>16</v>
      </c>
      <c r="G51" s="36" t="s">
        <v>107</v>
      </c>
      <c r="H51" s="35">
        <v>2019</v>
      </c>
      <c r="I51" s="36" t="s">
        <v>400</v>
      </c>
      <c r="J51" s="36" t="s">
        <v>401</v>
      </c>
      <c r="K51" s="35">
        <v>6</v>
      </c>
      <c r="L51" s="35">
        <v>23</v>
      </c>
      <c r="M51" s="35">
        <v>0</v>
      </c>
      <c r="N51" s="39">
        <v>43999</v>
      </c>
    </row>
    <row r="52" spans="1:17" s="3" customFormat="1" ht="12" x14ac:dyDescent="0.2">
      <c r="A52" s="3">
        <v>51</v>
      </c>
      <c r="B52" s="35">
        <v>2018</v>
      </c>
      <c r="C52" s="35">
        <v>2018</v>
      </c>
      <c r="D52" s="36" t="s">
        <v>150</v>
      </c>
      <c r="E52" s="36" t="s">
        <v>151</v>
      </c>
      <c r="F52" s="36" t="s">
        <v>16</v>
      </c>
      <c r="G52" s="36" t="s">
        <v>152</v>
      </c>
      <c r="H52" s="35">
        <v>2019</v>
      </c>
      <c r="I52" s="36" t="s">
        <v>400</v>
      </c>
      <c r="J52" s="36" t="s">
        <v>401</v>
      </c>
      <c r="K52" s="35">
        <v>6</v>
      </c>
      <c r="L52" s="35">
        <v>25</v>
      </c>
      <c r="M52" s="35">
        <v>0</v>
      </c>
      <c r="N52" s="39">
        <v>43999</v>
      </c>
    </row>
    <row r="53" spans="1:17" s="3" customFormat="1" ht="12" x14ac:dyDescent="0.2">
      <c r="A53" s="3">
        <v>52</v>
      </c>
      <c r="B53" s="35">
        <v>2018</v>
      </c>
      <c r="C53" s="35">
        <v>2016</v>
      </c>
      <c r="D53" s="36" t="s">
        <v>156</v>
      </c>
      <c r="E53" s="36" t="s">
        <v>34</v>
      </c>
      <c r="F53" s="36" t="s">
        <v>22</v>
      </c>
      <c r="G53" s="36" t="s">
        <v>157</v>
      </c>
      <c r="H53" s="35">
        <v>2019</v>
      </c>
      <c r="I53" s="36" t="s">
        <v>400</v>
      </c>
      <c r="J53" s="36" t="s">
        <v>401</v>
      </c>
      <c r="K53" s="35">
        <v>6</v>
      </c>
      <c r="L53" s="35">
        <v>25</v>
      </c>
      <c r="M53" s="35">
        <v>0</v>
      </c>
      <c r="N53" s="39">
        <v>43999</v>
      </c>
    </row>
    <row r="54" spans="1:17" s="3" customFormat="1" ht="12" x14ac:dyDescent="0.2">
      <c r="A54" s="3">
        <v>53</v>
      </c>
      <c r="B54" s="35">
        <v>2018</v>
      </c>
      <c r="C54" s="35">
        <v>2018</v>
      </c>
      <c r="D54" s="36" t="s">
        <v>165</v>
      </c>
      <c r="E54" s="36" t="s">
        <v>34</v>
      </c>
      <c r="F54" s="36" t="s">
        <v>22</v>
      </c>
      <c r="G54" s="36" t="s">
        <v>166</v>
      </c>
      <c r="H54" s="35">
        <v>2019</v>
      </c>
      <c r="I54" s="36" t="s">
        <v>400</v>
      </c>
      <c r="J54" s="36" t="s">
        <v>401</v>
      </c>
      <c r="K54" s="35">
        <v>6</v>
      </c>
      <c r="L54" s="35">
        <v>27</v>
      </c>
      <c r="M54" s="35">
        <v>0</v>
      </c>
      <c r="N54" s="39">
        <v>43999</v>
      </c>
    </row>
    <row r="55" spans="1:17" s="3" customFormat="1" ht="12" x14ac:dyDescent="0.2">
      <c r="A55" s="3">
        <v>54</v>
      </c>
      <c r="B55" s="35">
        <v>2018</v>
      </c>
      <c r="C55" s="35">
        <v>2018</v>
      </c>
      <c r="D55" s="36" t="s">
        <v>170</v>
      </c>
      <c r="E55" s="36" t="s">
        <v>171</v>
      </c>
      <c r="F55" s="36" t="s">
        <v>16</v>
      </c>
      <c r="G55" s="36" t="s">
        <v>172</v>
      </c>
      <c r="H55" s="35">
        <v>2019</v>
      </c>
      <c r="I55" s="36" t="s">
        <v>400</v>
      </c>
      <c r="J55" s="36" t="s">
        <v>401</v>
      </c>
      <c r="K55" s="35">
        <v>6</v>
      </c>
      <c r="L55" s="35">
        <v>23</v>
      </c>
      <c r="M55" s="35">
        <v>0</v>
      </c>
      <c r="N55" s="39">
        <v>43999</v>
      </c>
    </row>
    <row r="56" spans="1:17" s="3" customFormat="1" ht="12" x14ac:dyDescent="0.2">
      <c r="A56" s="3">
        <v>55</v>
      </c>
      <c r="B56" s="35">
        <v>2018</v>
      </c>
      <c r="C56" s="35">
        <v>2017</v>
      </c>
      <c r="D56" s="36" t="s">
        <v>92</v>
      </c>
      <c r="E56" s="36" t="s">
        <v>93</v>
      </c>
      <c r="F56" s="36" t="s">
        <v>16</v>
      </c>
      <c r="G56" s="36" t="s">
        <v>94</v>
      </c>
      <c r="H56" s="35">
        <v>2019</v>
      </c>
      <c r="I56" s="36" t="s">
        <v>400</v>
      </c>
      <c r="J56" s="36" t="s">
        <v>401</v>
      </c>
      <c r="K56" s="35">
        <v>6</v>
      </c>
      <c r="L56" s="35">
        <v>24</v>
      </c>
      <c r="M56" s="35">
        <v>0</v>
      </c>
      <c r="N56" s="39">
        <v>44021</v>
      </c>
    </row>
    <row r="57" spans="1:17" s="3" customFormat="1" ht="12" x14ac:dyDescent="0.2">
      <c r="A57" s="3">
        <v>56</v>
      </c>
      <c r="B57" s="35">
        <v>2018</v>
      </c>
      <c r="C57" s="35">
        <v>2018</v>
      </c>
      <c r="D57" s="36" t="s">
        <v>97</v>
      </c>
      <c r="E57" s="36" t="s">
        <v>98</v>
      </c>
      <c r="F57" s="36" t="s">
        <v>16</v>
      </c>
      <c r="G57" s="36" t="s">
        <v>99</v>
      </c>
      <c r="H57" s="35">
        <v>2019</v>
      </c>
      <c r="I57" s="36" t="s">
        <v>400</v>
      </c>
      <c r="J57" s="36" t="s">
        <v>401</v>
      </c>
      <c r="K57" s="35">
        <v>6</v>
      </c>
      <c r="L57" s="35">
        <v>19</v>
      </c>
      <c r="M57" s="35">
        <v>0</v>
      </c>
      <c r="N57" s="39">
        <v>44021</v>
      </c>
    </row>
    <row r="58" spans="1:17" s="3" customFormat="1" ht="12" x14ac:dyDescent="0.2">
      <c r="A58" s="3">
        <v>57</v>
      </c>
      <c r="B58" s="35">
        <v>2018</v>
      </c>
      <c r="C58" s="35">
        <v>2017</v>
      </c>
      <c r="D58" s="36" t="s">
        <v>130</v>
      </c>
      <c r="E58" s="36" t="s">
        <v>82</v>
      </c>
      <c r="F58" s="36" t="s">
        <v>16</v>
      </c>
      <c r="G58" s="36" t="s">
        <v>131</v>
      </c>
      <c r="H58" s="35">
        <v>2019</v>
      </c>
      <c r="I58" s="36" t="s">
        <v>400</v>
      </c>
      <c r="J58" s="36" t="s">
        <v>401</v>
      </c>
      <c r="K58" s="35">
        <v>6</v>
      </c>
      <c r="L58" s="35">
        <v>24</v>
      </c>
      <c r="M58" s="35">
        <v>0</v>
      </c>
      <c r="N58" s="39">
        <v>44021</v>
      </c>
    </row>
    <row r="59" spans="1:17" s="3" customFormat="1" ht="12" x14ac:dyDescent="0.2">
      <c r="A59" s="3">
        <v>58</v>
      </c>
      <c r="B59" s="35">
        <v>2018</v>
      </c>
      <c r="C59" s="35">
        <v>2018</v>
      </c>
      <c r="D59" s="36" t="s">
        <v>176</v>
      </c>
      <c r="E59" s="36" t="s">
        <v>177</v>
      </c>
      <c r="F59" s="36" t="s">
        <v>16</v>
      </c>
      <c r="G59" s="36" t="s">
        <v>178</v>
      </c>
      <c r="H59" s="35">
        <v>2019</v>
      </c>
      <c r="I59" s="36" t="s">
        <v>400</v>
      </c>
      <c r="J59" s="36" t="s">
        <v>401</v>
      </c>
      <c r="K59" s="35">
        <v>6</v>
      </c>
      <c r="L59" s="35">
        <v>24</v>
      </c>
      <c r="M59" s="35">
        <v>0</v>
      </c>
      <c r="N59" s="39">
        <v>44021</v>
      </c>
    </row>
    <row r="60" spans="1:17" s="3" customFormat="1" ht="12" x14ac:dyDescent="0.2">
      <c r="A60" s="3">
        <v>59</v>
      </c>
      <c r="B60" s="35">
        <v>2018</v>
      </c>
      <c r="C60" s="35">
        <v>2018</v>
      </c>
      <c r="D60" s="36" t="s">
        <v>138</v>
      </c>
      <c r="E60" s="36" t="s">
        <v>139</v>
      </c>
      <c r="F60" s="36" t="s">
        <v>22</v>
      </c>
      <c r="G60" s="36" t="s">
        <v>140</v>
      </c>
      <c r="H60" s="35">
        <v>2019</v>
      </c>
      <c r="I60" s="36" t="s">
        <v>400</v>
      </c>
      <c r="J60" s="36" t="s">
        <v>401</v>
      </c>
      <c r="K60" s="35">
        <v>6</v>
      </c>
      <c r="L60" s="35">
        <v>22</v>
      </c>
      <c r="M60" s="35">
        <v>0</v>
      </c>
      <c r="N60" s="39">
        <v>44097</v>
      </c>
    </row>
    <row r="61" spans="1:17" s="3" customFormat="1" ht="12" x14ac:dyDescent="0.2">
      <c r="A61" s="3">
        <v>60</v>
      </c>
      <c r="B61" s="35">
        <v>2018</v>
      </c>
      <c r="C61" s="35">
        <v>2018</v>
      </c>
      <c r="D61" s="36" t="s">
        <v>111</v>
      </c>
      <c r="E61" s="36" t="s">
        <v>112</v>
      </c>
      <c r="F61" s="36" t="s">
        <v>16</v>
      </c>
      <c r="G61" s="36" t="s">
        <v>113</v>
      </c>
      <c r="H61" s="35">
        <v>2019</v>
      </c>
      <c r="I61" s="36" t="s">
        <v>400</v>
      </c>
      <c r="J61" s="36" t="s">
        <v>401</v>
      </c>
      <c r="K61" s="35">
        <v>6</v>
      </c>
      <c r="L61" s="35">
        <v>23</v>
      </c>
      <c r="M61" s="35">
        <v>0</v>
      </c>
      <c r="N61" s="39">
        <v>44175</v>
      </c>
    </row>
    <row r="62" spans="1:17" s="3" customFormat="1" ht="12" x14ac:dyDescent="0.2">
      <c r="A62" s="3">
        <v>1</v>
      </c>
      <c r="B62" s="40">
        <v>2019</v>
      </c>
      <c r="C62" s="40">
        <v>2018</v>
      </c>
      <c r="D62" s="41" t="s">
        <v>27</v>
      </c>
      <c r="E62" s="41" t="s">
        <v>28</v>
      </c>
      <c r="F62" s="41" t="s">
        <v>22</v>
      </c>
      <c r="G62" s="41" t="s">
        <v>29</v>
      </c>
      <c r="H62" s="40">
        <v>2020</v>
      </c>
      <c r="I62" s="41" t="s">
        <v>400</v>
      </c>
      <c r="J62" s="41" t="s">
        <v>401</v>
      </c>
      <c r="K62" s="40">
        <v>6</v>
      </c>
      <c r="L62" s="40">
        <v>27</v>
      </c>
      <c r="M62" s="40">
        <v>0</v>
      </c>
      <c r="N62" s="42">
        <v>44239</v>
      </c>
    </row>
    <row r="63" spans="1:17" s="3" customFormat="1" ht="12" x14ac:dyDescent="0.2">
      <c r="A63" s="3">
        <v>2</v>
      </c>
      <c r="B63" s="40">
        <v>2019</v>
      </c>
      <c r="C63" s="40">
        <v>2019</v>
      </c>
      <c r="D63" s="41" t="s">
        <v>36</v>
      </c>
      <c r="E63" s="41" t="s">
        <v>37</v>
      </c>
      <c r="F63" s="41" t="s">
        <v>22</v>
      </c>
      <c r="G63" s="41" t="s">
        <v>38</v>
      </c>
      <c r="H63" s="40">
        <v>2020</v>
      </c>
      <c r="I63" s="41" t="s">
        <v>400</v>
      </c>
      <c r="J63" s="41" t="s">
        <v>401</v>
      </c>
      <c r="K63" s="40">
        <v>6</v>
      </c>
      <c r="L63" s="40">
        <v>26</v>
      </c>
      <c r="M63" s="40">
        <v>0</v>
      </c>
      <c r="N63" s="42">
        <v>44239</v>
      </c>
    </row>
    <row r="64" spans="1:17" s="3" customFormat="1" ht="14.25" x14ac:dyDescent="0.2">
      <c r="A64" s="3">
        <v>3</v>
      </c>
      <c r="B64" s="40">
        <v>2019</v>
      </c>
      <c r="C64" s="40">
        <v>2019</v>
      </c>
      <c r="D64" s="41" t="s">
        <v>84</v>
      </c>
      <c r="E64" s="41" t="s">
        <v>31</v>
      </c>
      <c r="F64" s="41" t="s">
        <v>22</v>
      </c>
      <c r="G64" s="41" t="s">
        <v>85</v>
      </c>
      <c r="H64" s="40">
        <v>2020</v>
      </c>
      <c r="I64" s="41" t="s">
        <v>400</v>
      </c>
      <c r="J64" s="41" t="s">
        <v>401</v>
      </c>
      <c r="K64" s="40">
        <v>6</v>
      </c>
      <c r="L64" s="40">
        <v>28</v>
      </c>
      <c r="M64" s="40">
        <v>0</v>
      </c>
      <c r="N64" s="42">
        <v>44239</v>
      </c>
      <c r="P64" s="30">
        <v>18</v>
      </c>
      <c r="Q64" s="30">
        <f>COUNTIF($L$62:$L$85,18)</f>
        <v>0</v>
      </c>
    </row>
    <row r="65" spans="1:17" s="3" customFormat="1" ht="14.25" x14ac:dyDescent="0.2">
      <c r="A65" s="3">
        <v>4</v>
      </c>
      <c r="B65" s="40">
        <v>2016</v>
      </c>
      <c r="C65" s="40">
        <v>2016</v>
      </c>
      <c r="D65" s="41" t="s">
        <v>237</v>
      </c>
      <c r="E65" s="41" t="s">
        <v>51</v>
      </c>
      <c r="F65" s="41" t="s">
        <v>16</v>
      </c>
      <c r="G65" s="41" t="s">
        <v>238</v>
      </c>
      <c r="H65" s="40">
        <v>2017</v>
      </c>
      <c r="I65" s="41" t="s">
        <v>400</v>
      </c>
      <c r="J65" s="41" t="s">
        <v>401</v>
      </c>
      <c r="K65" s="40">
        <v>3</v>
      </c>
      <c r="L65" s="40">
        <v>22</v>
      </c>
      <c r="M65" s="40">
        <v>0</v>
      </c>
      <c r="N65" s="42">
        <v>44249</v>
      </c>
      <c r="P65" s="30">
        <v>19</v>
      </c>
      <c r="Q65" s="30">
        <f>COUNTIF($L$62:$L$85,19)</f>
        <v>0</v>
      </c>
    </row>
    <row r="66" spans="1:17" s="3" customFormat="1" ht="14.25" x14ac:dyDescent="0.2">
      <c r="A66" s="3">
        <v>5</v>
      </c>
      <c r="B66" s="40">
        <v>2019</v>
      </c>
      <c r="C66" s="40">
        <v>2019</v>
      </c>
      <c r="D66" s="41" t="s">
        <v>24</v>
      </c>
      <c r="E66" s="41" t="s">
        <v>25</v>
      </c>
      <c r="F66" s="41" t="s">
        <v>22</v>
      </c>
      <c r="G66" s="41" t="s">
        <v>26</v>
      </c>
      <c r="H66" s="40">
        <v>2020</v>
      </c>
      <c r="I66" s="41" t="s">
        <v>400</v>
      </c>
      <c r="J66" s="41" t="s">
        <v>401</v>
      </c>
      <c r="K66" s="40">
        <v>6</v>
      </c>
      <c r="L66" s="40">
        <v>28</v>
      </c>
      <c r="M66" s="40">
        <v>0</v>
      </c>
      <c r="N66" s="42">
        <v>44249</v>
      </c>
      <c r="P66" s="30">
        <v>20</v>
      </c>
      <c r="Q66" s="30">
        <f>COUNTIF($L$62:$L$85,20)</f>
        <v>0</v>
      </c>
    </row>
    <row r="67" spans="1:17" s="3" customFormat="1" ht="14.25" x14ac:dyDescent="0.2">
      <c r="A67" s="3">
        <v>6</v>
      </c>
      <c r="B67" s="40">
        <v>2019</v>
      </c>
      <c r="C67" s="40">
        <v>2019</v>
      </c>
      <c r="D67" s="41" t="s">
        <v>409</v>
      </c>
      <c r="E67" s="41" t="s">
        <v>410</v>
      </c>
      <c r="F67" s="41" t="s">
        <v>22</v>
      </c>
      <c r="G67" s="41" t="s">
        <v>411</v>
      </c>
      <c r="H67" s="40">
        <v>2020</v>
      </c>
      <c r="I67" s="41" t="s">
        <v>400</v>
      </c>
      <c r="J67" s="41" t="s">
        <v>401</v>
      </c>
      <c r="K67" s="40">
        <v>6</v>
      </c>
      <c r="L67" s="40">
        <v>27</v>
      </c>
      <c r="M67" s="40">
        <v>0</v>
      </c>
      <c r="N67" s="42">
        <v>44249</v>
      </c>
      <c r="P67" s="30">
        <v>21</v>
      </c>
      <c r="Q67" s="30">
        <f>COUNTIF($L$62:$L$85,21)</f>
        <v>1</v>
      </c>
    </row>
    <row r="68" spans="1:17" s="3" customFormat="1" ht="14.25" x14ac:dyDescent="0.2">
      <c r="A68" s="3">
        <v>7</v>
      </c>
      <c r="B68" s="40">
        <v>2019</v>
      </c>
      <c r="C68" s="40">
        <v>2019</v>
      </c>
      <c r="D68" s="41" t="s">
        <v>61</v>
      </c>
      <c r="E68" s="41" t="s">
        <v>52</v>
      </c>
      <c r="F68" s="41" t="s">
        <v>22</v>
      </c>
      <c r="G68" s="41" t="s">
        <v>62</v>
      </c>
      <c r="H68" s="40">
        <v>2020</v>
      </c>
      <c r="I68" s="41" t="s">
        <v>400</v>
      </c>
      <c r="J68" s="41" t="s">
        <v>401</v>
      </c>
      <c r="K68" s="40">
        <v>6</v>
      </c>
      <c r="L68" s="40">
        <v>29</v>
      </c>
      <c r="M68" s="40">
        <v>0</v>
      </c>
      <c r="N68" s="42">
        <v>44249</v>
      </c>
      <c r="P68" s="30">
        <v>22</v>
      </c>
      <c r="Q68" s="30">
        <f>COUNTIF($L$62:$L$85,22)</f>
        <v>2</v>
      </c>
    </row>
    <row r="69" spans="1:17" s="3" customFormat="1" ht="14.25" x14ac:dyDescent="0.2">
      <c r="A69" s="3">
        <v>8</v>
      </c>
      <c r="B69" s="40">
        <v>2019</v>
      </c>
      <c r="C69" s="40">
        <v>2019</v>
      </c>
      <c r="D69" s="41" t="s">
        <v>69</v>
      </c>
      <c r="E69" s="41" t="s">
        <v>70</v>
      </c>
      <c r="F69" s="41" t="s">
        <v>22</v>
      </c>
      <c r="G69" s="41" t="s">
        <v>71</v>
      </c>
      <c r="H69" s="40">
        <v>2020</v>
      </c>
      <c r="I69" s="41" t="s">
        <v>400</v>
      </c>
      <c r="J69" s="41" t="s">
        <v>401</v>
      </c>
      <c r="K69" s="40">
        <v>6</v>
      </c>
      <c r="L69" s="40">
        <v>29</v>
      </c>
      <c r="M69" s="40">
        <v>0</v>
      </c>
      <c r="N69" s="42">
        <v>44249</v>
      </c>
      <c r="P69" s="30">
        <v>23</v>
      </c>
      <c r="Q69" s="30">
        <f>COUNTIF($L$62:$L$85,23)</f>
        <v>0</v>
      </c>
    </row>
    <row r="70" spans="1:17" s="3" customFormat="1" ht="14.25" x14ac:dyDescent="0.2">
      <c r="A70" s="3">
        <v>9</v>
      </c>
      <c r="B70" s="40">
        <v>2019</v>
      </c>
      <c r="C70" s="40">
        <v>2019</v>
      </c>
      <c r="D70" s="41" t="s">
        <v>78</v>
      </c>
      <c r="E70" s="41" t="s">
        <v>79</v>
      </c>
      <c r="F70" s="41" t="s">
        <v>22</v>
      </c>
      <c r="G70" s="41" t="s">
        <v>80</v>
      </c>
      <c r="H70" s="40">
        <v>2020</v>
      </c>
      <c r="I70" s="41" t="s">
        <v>400</v>
      </c>
      <c r="J70" s="41" t="s">
        <v>401</v>
      </c>
      <c r="K70" s="40">
        <v>6</v>
      </c>
      <c r="L70" s="40">
        <v>30</v>
      </c>
      <c r="M70" s="40">
        <v>0</v>
      </c>
      <c r="N70" s="42">
        <v>44249</v>
      </c>
      <c r="P70" s="30">
        <v>24</v>
      </c>
      <c r="Q70" s="30">
        <f>COUNTIF($L$62:$L$85,24)</f>
        <v>1</v>
      </c>
    </row>
    <row r="71" spans="1:17" s="3" customFormat="1" ht="14.25" x14ac:dyDescent="0.2">
      <c r="A71" s="3">
        <v>10</v>
      </c>
      <c r="B71" s="40">
        <v>2019</v>
      </c>
      <c r="C71" s="40">
        <v>2018</v>
      </c>
      <c r="D71" s="41" t="s">
        <v>81</v>
      </c>
      <c r="E71" s="41" t="s">
        <v>82</v>
      </c>
      <c r="F71" s="41" t="s">
        <v>16</v>
      </c>
      <c r="G71" s="41" t="s">
        <v>83</v>
      </c>
      <c r="H71" s="40">
        <v>2020</v>
      </c>
      <c r="I71" s="41" t="s">
        <v>400</v>
      </c>
      <c r="J71" s="41" t="s">
        <v>401</v>
      </c>
      <c r="K71" s="40">
        <v>6</v>
      </c>
      <c r="L71" s="40">
        <v>29</v>
      </c>
      <c r="M71" s="40">
        <v>0</v>
      </c>
      <c r="N71" s="42">
        <v>44249</v>
      </c>
      <c r="P71" s="30">
        <v>25</v>
      </c>
      <c r="Q71" s="30">
        <f>COUNTIF($L$62:$L$85,25)</f>
        <v>2</v>
      </c>
    </row>
    <row r="72" spans="1:17" s="3" customFormat="1" ht="14.25" x14ac:dyDescent="0.2">
      <c r="A72" s="3">
        <v>11</v>
      </c>
      <c r="B72" s="40">
        <v>2019</v>
      </c>
      <c r="C72" s="40">
        <v>2019</v>
      </c>
      <c r="D72" s="41" t="s">
        <v>39</v>
      </c>
      <c r="E72" s="41" t="s">
        <v>40</v>
      </c>
      <c r="F72" s="41" t="s">
        <v>22</v>
      </c>
      <c r="G72" s="41" t="s">
        <v>41</v>
      </c>
      <c r="H72" s="40">
        <v>2020</v>
      </c>
      <c r="I72" s="41" t="s">
        <v>400</v>
      </c>
      <c r="J72" s="41" t="s">
        <v>401</v>
      </c>
      <c r="K72" s="40">
        <v>6</v>
      </c>
      <c r="L72" s="40">
        <v>24</v>
      </c>
      <c r="M72" s="40">
        <v>0</v>
      </c>
      <c r="N72" s="42">
        <v>44363</v>
      </c>
      <c r="P72" s="30">
        <v>26</v>
      </c>
      <c r="Q72" s="30">
        <f>COUNTIF($L$62:$L$85,26)</f>
        <v>5</v>
      </c>
    </row>
    <row r="73" spans="1:17" s="3" customFormat="1" ht="14.25" x14ac:dyDescent="0.2">
      <c r="A73" s="3">
        <v>12</v>
      </c>
      <c r="B73" s="40">
        <v>2019</v>
      </c>
      <c r="C73" s="40">
        <v>2019</v>
      </c>
      <c r="D73" s="41" t="s">
        <v>42</v>
      </c>
      <c r="E73" s="41" t="s">
        <v>43</v>
      </c>
      <c r="F73" s="41" t="s">
        <v>22</v>
      </c>
      <c r="G73" s="41" t="s">
        <v>44</v>
      </c>
      <c r="H73" s="40">
        <v>2020</v>
      </c>
      <c r="I73" s="41" t="s">
        <v>400</v>
      </c>
      <c r="J73" s="41" t="s">
        <v>401</v>
      </c>
      <c r="K73" s="40">
        <v>6</v>
      </c>
      <c r="L73" s="40">
        <v>26</v>
      </c>
      <c r="M73" s="40">
        <v>0</v>
      </c>
      <c r="N73" s="42">
        <v>44363</v>
      </c>
      <c r="P73" s="30">
        <v>27</v>
      </c>
      <c r="Q73" s="30">
        <f>COUNTIF($L$62:$L$85,27)</f>
        <v>4</v>
      </c>
    </row>
    <row r="74" spans="1:17" s="3" customFormat="1" ht="14.25" x14ac:dyDescent="0.2">
      <c r="A74" s="3">
        <v>13</v>
      </c>
      <c r="B74" s="40">
        <v>2019</v>
      </c>
      <c r="C74" s="40">
        <v>2019</v>
      </c>
      <c r="D74" s="41" t="s">
        <v>51</v>
      </c>
      <c r="E74" s="41" t="s">
        <v>52</v>
      </c>
      <c r="F74" s="41" t="s">
        <v>22</v>
      </c>
      <c r="G74" s="41" t="s">
        <v>53</v>
      </c>
      <c r="H74" s="40">
        <v>2020</v>
      </c>
      <c r="I74" s="41" t="s">
        <v>400</v>
      </c>
      <c r="J74" s="41" t="s">
        <v>401</v>
      </c>
      <c r="K74" s="40">
        <v>6</v>
      </c>
      <c r="L74" s="40">
        <v>27</v>
      </c>
      <c r="M74" s="40">
        <v>0</v>
      </c>
      <c r="N74" s="42">
        <v>44363</v>
      </c>
      <c r="P74" s="30">
        <v>28</v>
      </c>
      <c r="Q74" s="30">
        <f>COUNTIF($L$62:$L$85,28)</f>
        <v>2</v>
      </c>
    </row>
    <row r="75" spans="1:17" s="3" customFormat="1" ht="14.25" x14ac:dyDescent="0.2">
      <c r="A75" s="3">
        <v>14</v>
      </c>
      <c r="B75" s="40">
        <v>2019</v>
      </c>
      <c r="C75" s="40">
        <v>2019</v>
      </c>
      <c r="D75" s="41" t="s">
        <v>30</v>
      </c>
      <c r="E75" s="41" t="s">
        <v>31</v>
      </c>
      <c r="F75" s="41" t="s">
        <v>22</v>
      </c>
      <c r="G75" s="41" t="s">
        <v>32</v>
      </c>
      <c r="H75" s="40">
        <v>2020</v>
      </c>
      <c r="I75" s="41" t="s">
        <v>400</v>
      </c>
      <c r="J75" s="41" t="s">
        <v>401</v>
      </c>
      <c r="K75" s="40">
        <v>6</v>
      </c>
      <c r="L75" s="40">
        <v>27</v>
      </c>
      <c r="M75" s="40">
        <v>0</v>
      </c>
      <c r="N75" s="42">
        <v>44389</v>
      </c>
      <c r="P75" s="30">
        <v>29</v>
      </c>
      <c r="Q75" s="30">
        <f>COUNTIF($L$62:$L$85,29)</f>
        <v>4</v>
      </c>
    </row>
    <row r="76" spans="1:17" s="3" customFormat="1" ht="14.25" x14ac:dyDescent="0.2">
      <c r="A76" s="3">
        <v>15</v>
      </c>
      <c r="B76" s="40">
        <v>2019</v>
      </c>
      <c r="C76" s="40">
        <v>2019</v>
      </c>
      <c r="D76" s="41" t="s">
        <v>33</v>
      </c>
      <c r="E76" s="41" t="s">
        <v>34</v>
      </c>
      <c r="F76" s="41" t="s">
        <v>22</v>
      </c>
      <c r="G76" s="41" t="s">
        <v>35</v>
      </c>
      <c r="H76" s="40">
        <v>2020</v>
      </c>
      <c r="I76" s="41" t="s">
        <v>400</v>
      </c>
      <c r="J76" s="41" t="s">
        <v>401</v>
      </c>
      <c r="K76" s="40">
        <v>6</v>
      </c>
      <c r="L76" s="40">
        <v>26</v>
      </c>
      <c r="M76" s="40">
        <v>0</v>
      </c>
      <c r="N76" s="42">
        <v>44389</v>
      </c>
      <c r="P76" s="30">
        <v>30</v>
      </c>
      <c r="Q76" s="30">
        <f>COUNTIF($L$62:$L$85,30)</f>
        <v>3</v>
      </c>
    </row>
    <row r="77" spans="1:17" s="3" customFormat="1" ht="14.25" x14ac:dyDescent="0.2">
      <c r="A77" s="3">
        <v>16</v>
      </c>
      <c r="B77" s="40">
        <v>2019</v>
      </c>
      <c r="C77" s="40">
        <v>2019</v>
      </c>
      <c r="D77" s="41" t="s">
        <v>48</v>
      </c>
      <c r="E77" s="41" t="s">
        <v>49</v>
      </c>
      <c r="F77" s="41" t="s">
        <v>22</v>
      </c>
      <c r="G77" s="41" t="s">
        <v>50</v>
      </c>
      <c r="H77" s="40">
        <v>2020</v>
      </c>
      <c r="I77" s="41" t="s">
        <v>400</v>
      </c>
      <c r="J77" s="41" t="s">
        <v>401</v>
      </c>
      <c r="K77" s="40">
        <v>6</v>
      </c>
      <c r="L77" s="40">
        <v>26</v>
      </c>
      <c r="M77" s="40">
        <v>0</v>
      </c>
      <c r="N77" s="42">
        <v>44389</v>
      </c>
      <c r="P77" s="30" t="s">
        <v>363</v>
      </c>
      <c r="Q77" s="30">
        <f>COUNTIF($L$62:$L$85,31)</f>
        <v>0</v>
      </c>
    </row>
    <row r="78" spans="1:17" s="3" customFormat="1" ht="12" x14ac:dyDescent="0.2">
      <c r="A78" s="3">
        <v>17</v>
      </c>
      <c r="B78" s="40">
        <v>2019</v>
      </c>
      <c r="C78" s="40">
        <v>2019</v>
      </c>
      <c r="D78" s="41" t="s">
        <v>54</v>
      </c>
      <c r="E78" s="41" t="s">
        <v>40</v>
      </c>
      <c r="F78" s="41" t="s">
        <v>22</v>
      </c>
      <c r="G78" s="41" t="s">
        <v>55</v>
      </c>
      <c r="H78" s="40">
        <v>2020</v>
      </c>
      <c r="I78" s="41" t="s">
        <v>400</v>
      </c>
      <c r="J78" s="41" t="s">
        <v>401</v>
      </c>
      <c r="K78" s="40">
        <v>6</v>
      </c>
      <c r="L78" s="40">
        <v>25</v>
      </c>
      <c r="M78" s="40">
        <v>0</v>
      </c>
      <c r="N78" s="42">
        <v>44389</v>
      </c>
    </row>
    <row r="79" spans="1:17" s="3" customFormat="1" ht="12" x14ac:dyDescent="0.2">
      <c r="A79" s="3">
        <v>18</v>
      </c>
      <c r="B79" s="40">
        <v>2019</v>
      </c>
      <c r="C79" s="40">
        <v>2019</v>
      </c>
      <c r="D79" s="41" t="s">
        <v>59</v>
      </c>
      <c r="E79" s="41" t="s">
        <v>31</v>
      </c>
      <c r="F79" s="41" t="s">
        <v>22</v>
      </c>
      <c r="G79" s="41" t="s">
        <v>60</v>
      </c>
      <c r="H79" s="40">
        <v>2020</v>
      </c>
      <c r="I79" s="41" t="s">
        <v>400</v>
      </c>
      <c r="J79" s="41" t="s">
        <v>401</v>
      </c>
      <c r="K79" s="40">
        <v>6</v>
      </c>
      <c r="L79" s="40">
        <v>26</v>
      </c>
      <c r="M79" s="40">
        <v>0</v>
      </c>
      <c r="N79" s="42">
        <v>44389</v>
      </c>
    </row>
    <row r="80" spans="1:17" s="3" customFormat="1" ht="12" x14ac:dyDescent="0.2">
      <c r="A80" s="3">
        <v>19</v>
      </c>
      <c r="B80" s="40">
        <v>2019</v>
      </c>
      <c r="C80" s="40">
        <v>2018</v>
      </c>
      <c r="D80" s="41" t="s">
        <v>63</v>
      </c>
      <c r="E80" s="41" t="s">
        <v>64</v>
      </c>
      <c r="F80" s="41" t="s">
        <v>16</v>
      </c>
      <c r="G80" s="41" t="s">
        <v>65</v>
      </c>
      <c r="H80" s="40">
        <v>2020</v>
      </c>
      <c r="I80" s="41" t="s">
        <v>400</v>
      </c>
      <c r="J80" s="41" t="s">
        <v>401</v>
      </c>
      <c r="K80" s="40">
        <v>6</v>
      </c>
      <c r="L80" s="40">
        <v>21</v>
      </c>
      <c r="M80" s="40">
        <v>0</v>
      </c>
      <c r="N80" s="42">
        <v>44389</v>
      </c>
    </row>
    <row r="81" spans="1:14" s="3" customFormat="1" ht="12" x14ac:dyDescent="0.2">
      <c r="A81" s="3">
        <v>20</v>
      </c>
      <c r="B81" s="40">
        <v>2019</v>
      </c>
      <c r="C81" s="40">
        <v>2019</v>
      </c>
      <c r="D81" s="41" t="s">
        <v>75</v>
      </c>
      <c r="E81" s="41" t="s">
        <v>76</v>
      </c>
      <c r="F81" s="41" t="s">
        <v>22</v>
      </c>
      <c r="G81" s="41" t="s">
        <v>77</v>
      </c>
      <c r="H81" s="40">
        <v>2020</v>
      </c>
      <c r="I81" s="41" t="s">
        <v>400</v>
      </c>
      <c r="J81" s="41" t="s">
        <v>401</v>
      </c>
      <c r="K81" s="40">
        <v>6</v>
      </c>
      <c r="L81" s="40">
        <v>29</v>
      </c>
      <c r="M81" s="40">
        <v>0</v>
      </c>
      <c r="N81" s="42">
        <v>44389</v>
      </c>
    </row>
    <row r="82" spans="1:14" s="3" customFormat="1" ht="12" x14ac:dyDescent="0.2">
      <c r="A82" s="3">
        <v>21</v>
      </c>
      <c r="B82" s="40">
        <v>2019</v>
      </c>
      <c r="C82" s="40">
        <v>2019</v>
      </c>
      <c r="D82" s="41" t="s">
        <v>72</v>
      </c>
      <c r="E82" s="41" t="s">
        <v>73</v>
      </c>
      <c r="F82" s="41" t="s">
        <v>22</v>
      </c>
      <c r="G82" s="41" t="s">
        <v>74</v>
      </c>
      <c r="H82" s="40">
        <v>2020</v>
      </c>
      <c r="I82" s="41" t="s">
        <v>400</v>
      </c>
      <c r="J82" s="41" t="s">
        <v>401</v>
      </c>
      <c r="K82" s="40">
        <v>6</v>
      </c>
      <c r="L82" s="40">
        <v>30</v>
      </c>
      <c r="M82" s="40">
        <v>0</v>
      </c>
      <c r="N82" s="42">
        <v>44455</v>
      </c>
    </row>
    <row r="83" spans="1:14" s="3" customFormat="1" ht="12" x14ac:dyDescent="0.2">
      <c r="A83" s="3">
        <v>22</v>
      </c>
      <c r="B83" s="40">
        <v>2019</v>
      </c>
      <c r="C83" s="40">
        <v>2018</v>
      </c>
      <c r="D83" s="41" t="s">
        <v>45</v>
      </c>
      <c r="E83" s="41" t="s">
        <v>46</v>
      </c>
      <c r="F83" s="41" t="s">
        <v>16</v>
      </c>
      <c r="G83" s="41" t="s">
        <v>47</v>
      </c>
      <c r="H83" s="40">
        <v>2020</v>
      </c>
      <c r="I83" s="41" t="s">
        <v>400</v>
      </c>
      <c r="J83" s="41" t="s">
        <v>401</v>
      </c>
      <c r="K83" s="40">
        <v>6</v>
      </c>
      <c r="L83" s="40">
        <v>30</v>
      </c>
      <c r="M83" s="40">
        <v>0</v>
      </c>
      <c r="N83" s="42">
        <v>44461</v>
      </c>
    </row>
    <row r="84" spans="1:14" s="3" customFormat="1" ht="12" x14ac:dyDescent="0.2">
      <c r="A84" s="3">
        <v>23</v>
      </c>
      <c r="B84" s="40">
        <v>2013</v>
      </c>
      <c r="C84" s="40">
        <v>2013</v>
      </c>
      <c r="D84" s="41" t="s">
        <v>263</v>
      </c>
      <c r="E84" s="41" t="s">
        <v>82</v>
      </c>
      <c r="F84" s="41" t="s">
        <v>16</v>
      </c>
      <c r="G84" s="41" t="s">
        <v>264</v>
      </c>
      <c r="H84" s="40">
        <v>2014</v>
      </c>
      <c r="I84" s="41" t="s">
        <v>400</v>
      </c>
      <c r="J84" s="41" t="s">
        <v>401</v>
      </c>
      <c r="K84" s="40">
        <v>6</v>
      </c>
      <c r="L84" s="40">
        <v>22</v>
      </c>
      <c r="M84" s="40">
        <v>0</v>
      </c>
      <c r="N84" s="42">
        <v>44539</v>
      </c>
    </row>
    <row r="85" spans="1:14" s="3" customFormat="1" ht="12" x14ac:dyDescent="0.2">
      <c r="A85" s="3">
        <v>24</v>
      </c>
      <c r="B85" s="40">
        <v>2019</v>
      </c>
      <c r="C85" s="40">
        <v>2018</v>
      </c>
      <c r="D85" s="41" t="s">
        <v>89</v>
      </c>
      <c r="E85" s="41" t="s">
        <v>90</v>
      </c>
      <c r="F85" s="41" t="s">
        <v>22</v>
      </c>
      <c r="G85" s="41" t="s">
        <v>91</v>
      </c>
      <c r="H85" s="40">
        <v>2020</v>
      </c>
      <c r="I85" s="41" t="s">
        <v>400</v>
      </c>
      <c r="J85" s="41" t="s">
        <v>401</v>
      </c>
      <c r="K85" s="40">
        <v>6</v>
      </c>
      <c r="L85" s="40">
        <v>25</v>
      </c>
      <c r="M85" s="40">
        <v>0</v>
      </c>
      <c r="N85" s="42">
        <v>44545</v>
      </c>
    </row>
    <row r="86" spans="1:14" s="3" customFormat="1" ht="12" x14ac:dyDescent="0.2">
      <c r="A86" s="3">
        <v>1</v>
      </c>
      <c r="B86" s="43">
        <v>2020</v>
      </c>
      <c r="C86" s="43">
        <v>2020</v>
      </c>
      <c r="D86" s="44" t="s">
        <v>271</v>
      </c>
      <c r="E86" s="44" t="s">
        <v>272</v>
      </c>
      <c r="F86" s="44" t="s">
        <v>22</v>
      </c>
      <c r="G86" s="44" t="s">
        <v>273</v>
      </c>
      <c r="H86" s="43">
        <v>2021</v>
      </c>
      <c r="I86" s="44" t="s">
        <v>400</v>
      </c>
      <c r="J86" s="44" t="s">
        <v>401</v>
      </c>
      <c r="K86" s="43">
        <v>6</v>
      </c>
      <c r="L86" s="43">
        <v>28</v>
      </c>
      <c r="M86" s="43">
        <v>0</v>
      </c>
      <c r="N86" s="45">
        <v>44603</v>
      </c>
    </row>
    <row r="87" spans="1:14" s="3" customFormat="1" ht="12" x14ac:dyDescent="0.2">
      <c r="A87" s="3">
        <v>2</v>
      </c>
      <c r="B87" s="43">
        <v>2020</v>
      </c>
      <c r="C87" s="43">
        <v>2020</v>
      </c>
      <c r="D87" s="44" t="s">
        <v>274</v>
      </c>
      <c r="E87" s="44" t="s">
        <v>25</v>
      </c>
      <c r="F87" s="44" t="s">
        <v>22</v>
      </c>
      <c r="G87" s="44" t="s">
        <v>275</v>
      </c>
      <c r="H87" s="43">
        <v>2021</v>
      </c>
      <c r="I87" s="44" t="s">
        <v>400</v>
      </c>
      <c r="J87" s="44" t="s">
        <v>401</v>
      </c>
      <c r="K87" s="43">
        <v>6</v>
      </c>
      <c r="L87" s="43">
        <v>27</v>
      </c>
      <c r="M87" s="43">
        <v>0</v>
      </c>
      <c r="N87" s="45">
        <v>44603</v>
      </c>
    </row>
    <row r="88" spans="1:14" s="3" customFormat="1" ht="12" x14ac:dyDescent="0.2">
      <c r="A88" s="3">
        <v>3</v>
      </c>
      <c r="B88" s="43">
        <v>2020</v>
      </c>
      <c r="C88" s="43">
        <v>2020</v>
      </c>
      <c r="D88" s="44" t="s">
        <v>279</v>
      </c>
      <c r="E88" s="44" t="s">
        <v>37</v>
      </c>
      <c r="F88" s="44" t="s">
        <v>22</v>
      </c>
      <c r="G88" s="44" t="s">
        <v>280</v>
      </c>
      <c r="H88" s="43">
        <v>2021</v>
      </c>
      <c r="I88" s="44" t="s">
        <v>400</v>
      </c>
      <c r="J88" s="44" t="s">
        <v>401</v>
      </c>
      <c r="K88" s="43">
        <v>6</v>
      </c>
      <c r="L88" s="43">
        <v>26</v>
      </c>
      <c r="M88" s="43">
        <v>0</v>
      </c>
      <c r="N88" s="45">
        <v>44603</v>
      </c>
    </row>
    <row r="89" spans="1:14" s="3" customFormat="1" ht="12" x14ac:dyDescent="0.2">
      <c r="A89" s="3">
        <v>4</v>
      </c>
      <c r="B89" s="43">
        <v>2020</v>
      </c>
      <c r="C89" s="43">
        <v>2019</v>
      </c>
      <c r="D89" s="44" t="s">
        <v>281</v>
      </c>
      <c r="E89" s="44" t="s">
        <v>25</v>
      </c>
      <c r="F89" s="44" t="s">
        <v>22</v>
      </c>
      <c r="G89" s="44" t="s">
        <v>282</v>
      </c>
      <c r="H89" s="43">
        <v>2021</v>
      </c>
      <c r="I89" s="44" t="s">
        <v>400</v>
      </c>
      <c r="J89" s="44" t="s">
        <v>401</v>
      </c>
      <c r="K89" s="43">
        <v>6</v>
      </c>
      <c r="L89" s="43">
        <v>26</v>
      </c>
      <c r="M89" s="43">
        <v>0</v>
      </c>
      <c r="N89" s="45">
        <v>44603</v>
      </c>
    </row>
    <row r="90" spans="1:14" s="3" customFormat="1" ht="12" x14ac:dyDescent="0.2">
      <c r="A90" s="3">
        <v>5</v>
      </c>
      <c r="B90" s="43">
        <v>2020</v>
      </c>
      <c r="C90" s="43">
        <v>2020</v>
      </c>
      <c r="D90" s="44" t="s">
        <v>286</v>
      </c>
      <c r="E90" s="44" t="s">
        <v>25</v>
      </c>
      <c r="F90" s="44" t="s">
        <v>22</v>
      </c>
      <c r="G90" s="44" t="s">
        <v>287</v>
      </c>
      <c r="H90" s="43">
        <v>2021</v>
      </c>
      <c r="I90" s="44" t="s">
        <v>400</v>
      </c>
      <c r="J90" s="44" t="s">
        <v>401</v>
      </c>
      <c r="K90" s="43">
        <v>6</v>
      </c>
      <c r="L90" s="43">
        <v>30</v>
      </c>
      <c r="M90" s="43">
        <v>0</v>
      </c>
      <c r="N90" s="45">
        <v>44603</v>
      </c>
    </row>
    <row r="91" spans="1:14" s="3" customFormat="1" ht="12" x14ac:dyDescent="0.2">
      <c r="A91" s="3">
        <v>6</v>
      </c>
      <c r="B91" s="43">
        <v>2020</v>
      </c>
      <c r="C91" s="43">
        <v>2019</v>
      </c>
      <c r="D91" s="44" t="s">
        <v>312</v>
      </c>
      <c r="E91" s="44" t="s">
        <v>313</v>
      </c>
      <c r="F91" s="44" t="s">
        <v>22</v>
      </c>
      <c r="G91" s="44" t="s">
        <v>314</v>
      </c>
      <c r="H91" s="43">
        <v>2021</v>
      </c>
      <c r="I91" s="44" t="s">
        <v>400</v>
      </c>
      <c r="J91" s="44" t="s">
        <v>401</v>
      </c>
      <c r="K91" s="43">
        <v>6</v>
      </c>
      <c r="L91" s="43">
        <v>24</v>
      </c>
      <c r="M91" s="43">
        <v>0</v>
      </c>
      <c r="N91" s="45">
        <v>44603</v>
      </c>
    </row>
    <row r="92" spans="1:14" s="3" customFormat="1" ht="12" x14ac:dyDescent="0.2">
      <c r="A92" s="3">
        <v>7</v>
      </c>
      <c r="B92" s="43">
        <v>2020</v>
      </c>
      <c r="C92" s="43">
        <v>2020</v>
      </c>
      <c r="D92" s="44" t="s">
        <v>320</v>
      </c>
      <c r="E92" s="44" t="s">
        <v>106</v>
      </c>
      <c r="F92" s="44" t="s">
        <v>16</v>
      </c>
      <c r="G92" s="44" t="s">
        <v>321</v>
      </c>
      <c r="H92" s="43">
        <v>2021</v>
      </c>
      <c r="I92" s="44" t="s">
        <v>400</v>
      </c>
      <c r="J92" s="44" t="s">
        <v>401</v>
      </c>
      <c r="K92" s="43">
        <v>6</v>
      </c>
      <c r="L92" s="43">
        <v>26</v>
      </c>
      <c r="M92" s="43">
        <v>0</v>
      </c>
      <c r="N92" s="45">
        <v>44603</v>
      </c>
    </row>
    <row r="93" spans="1:14" s="3" customFormat="1" ht="12" x14ac:dyDescent="0.2">
      <c r="A93" s="3">
        <v>8</v>
      </c>
      <c r="B93" s="43">
        <v>2020</v>
      </c>
      <c r="C93" s="43">
        <v>2020</v>
      </c>
      <c r="D93" s="44" t="s">
        <v>327</v>
      </c>
      <c r="E93" s="44" t="s">
        <v>82</v>
      </c>
      <c r="F93" s="44" t="s">
        <v>16</v>
      </c>
      <c r="G93" s="44" t="s">
        <v>328</v>
      </c>
      <c r="H93" s="43">
        <v>2021</v>
      </c>
      <c r="I93" s="44" t="s">
        <v>400</v>
      </c>
      <c r="J93" s="44" t="s">
        <v>401</v>
      </c>
      <c r="K93" s="43">
        <v>6</v>
      </c>
      <c r="L93" s="43">
        <v>27</v>
      </c>
      <c r="M93" s="43">
        <v>0</v>
      </c>
      <c r="N93" s="45">
        <v>44603</v>
      </c>
    </row>
    <row r="94" spans="1:14" s="3" customFormat="1" ht="12" x14ac:dyDescent="0.2">
      <c r="A94" s="3">
        <v>9</v>
      </c>
      <c r="B94" s="43">
        <v>2020</v>
      </c>
      <c r="C94" s="43">
        <v>2020</v>
      </c>
      <c r="D94" s="44" t="s">
        <v>342</v>
      </c>
      <c r="E94" s="44" t="s">
        <v>343</v>
      </c>
      <c r="F94" s="44" t="s">
        <v>22</v>
      </c>
      <c r="G94" s="44" t="s">
        <v>344</v>
      </c>
      <c r="H94" s="43">
        <v>2021</v>
      </c>
      <c r="I94" s="44" t="s">
        <v>400</v>
      </c>
      <c r="J94" s="44" t="s">
        <v>401</v>
      </c>
      <c r="K94" s="43">
        <v>6</v>
      </c>
      <c r="L94" s="43">
        <v>27</v>
      </c>
      <c r="M94" s="43">
        <v>0</v>
      </c>
      <c r="N94" s="45">
        <v>44603</v>
      </c>
    </row>
    <row r="95" spans="1:14" s="3" customFormat="1" ht="12" x14ac:dyDescent="0.2">
      <c r="A95" s="3">
        <v>10</v>
      </c>
      <c r="B95" s="43">
        <v>2019</v>
      </c>
      <c r="C95" s="43">
        <v>2019</v>
      </c>
      <c r="D95" s="44" t="s">
        <v>20</v>
      </c>
      <c r="E95" s="44" t="s">
        <v>21</v>
      </c>
      <c r="F95" s="44" t="s">
        <v>22</v>
      </c>
      <c r="G95" s="44" t="s">
        <v>23</v>
      </c>
      <c r="H95" s="43">
        <v>2020</v>
      </c>
      <c r="I95" s="44" t="s">
        <v>400</v>
      </c>
      <c r="J95" s="44" t="s">
        <v>401</v>
      </c>
      <c r="K95" s="43">
        <v>6</v>
      </c>
      <c r="L95" s="43">
        <v>25</v>
      </c>
      <c r="M95" s="43">
        <v>0</v>
      </c>
      <c r="N95" s="45">
        <v>44617</v>
      </c>
    </row>
    <row r="96" spans="1:14" s="3" customFormat="1" ht="12" x14ac:dyDescent="0.2">
      <c r="A96" s="3">
        <v>11</v>
      </c>
      <c r="B96" s="43">
        <v>2019</v>
      </c>
      <c r="C96" s="43">
        <v>2019</v>
      </c>
      <c r="D96" s="44" t="s">
        <v>86</v>
      </c>
      <c r="E96" s="44" t="s">
        <v>87</v>
      </c>
      <c r="F96" s="44" t="s">
        <v>22</v>
      </c>
      <c r="G96" s="44" t="s">
        <v>88</v>
      </c>
      <c r="H96" s="43">
        <v>2020</v>
      </c>
      <c r="I96" s="44" t="s">
        <v>400</v>
      </c>
      <c r="J96" s="44" t="s">
        <v>401</v>
      </c>
      <c r="K96" s="43">
        <v>6</v>
      </c>
      <c r="L96" s="43">
        <v>24</v>
      </c>
      <c r="M96" s="43">
        <v>0</v>
      </c>
      <c r="N96" s="45">
        <v>44617</v>
      </c>
    </row>
    <row r="97" spans="1:17" s="3" customFormat="1" ht="12" x14ac:dyDescent="0.2">
      <c r="A97" s="3">
        <v>12</v>
      </c>
      <c r="B97" s="43">
        <v>2020</v>
      </c>
      <c r="C97" s="43">
        <v>2020</v>
      </c>
      <c r="D97" s="44" t="s">
        <v>268</v>
      </c>
      <c r="E97" s="44" t="s">
        <v>269</v>
      </c>
      <c r="F97" s="44" t="s">
        <v>16</v>
      </c>
      <c r="G97" s="44" t="s">
        <v>270</v>
      </c>
      <c r="H97" s="43">
        <v>2021</v>
      </c>
      <c r="I97" s="44" t="s">
        <v>400</v>
      </c>
      <c r="J97" s="44" t="s">
        <v>401</v>
      </c>
      <c r="K97" s="43">
        <v>6</v>
      </c>
      <c r="L97" s="43">
        <v>26</v>
      </c>
      <c r="M97" s="43">
        <v>0</v>
      </c>
      <c r="N97" s="45">
        <v>44617</v>
      </c>
    </row>
    <row r="98" spans="1:17" s="3" customFormat="1" ht="12" x14ac:dyDescent="0.2">
      <c r="A98" s="3">
        <v>13</v>
      </c>
      <c r="B98" s="43">
        <v>2020</v>
      </c>
      <c r="C98" s="43">
        <v>2018</v>
      </c>
      <c r="D98" s="44" t="s">
        <v>276</v>
      </c>
      <c r="E98" s="44" t="s">
        <v>277</v>
      </c>
      <c r="F98" s="44" t="s">
        <v>22</v>
      </c>
      <c r="G98" s="44" t="s">
        <v>278</v>
      </c>
      <c r="H98" s="43">
        <v>2021</v>
      </c>
      <c r="I98" s="44" t="s">
        <v>400</v>
      </c>
      <c r="J98" s="44" t="s">
        <v>401</v>
      </c>
      <c r="K98" s="43">
        <v>6</v>
      </c>
      <c r="L98" s="43">
        <v>21</v>
      </c>
      <c r="M98" s="43">
        <v>0</v>
      </c>
      <c r="N98" s="45">
        <v>44617</v>
      </c>
    </row>
    <row r="99" spans="1:17" s="3" customFormat="1" ht="12" x14ac:dyDescent="0.2">
      <c r="A99" s="3">
        <v>14</v>
      </c>
      <c r="B99" s="43">
        <v>2020</v>
      </c>
      <c r="C99" s="43">
        <v>2020</v>
      </c>
      <c r="D99" s="44" t="s">
        <v>284</v>
      </c>
      <c r="E99" s="44" t="s">
        <v>151</v>
      </c>
      <c r="F99" s="44" t="s">
        <v>16</v>
      </c>
      <c r="G99" s="44" t="s">
        <v>285</v>
      </c>
      <c r="H99" s="43">
        <v>2021</v>
      </c>
      <c r="I99" s="44" t="s">
        <v>400</v>
      </c>
      <c r="J99" s="44" t="s">
        <v>401</v>
      </c>
      <c r="K99" s="43">
        <v>6</v>
      </c>
      <c r="L99" s="43">
        <v>23</v>
      </c>
      <c r="M99" s="43">
        <v>0</v>
      </c>
      <c r="N99" s="45">
        <v>44617</v>
      </c>
    </row>
    <row r="100" spans="1:17" s="3" customFormat="1" ht="12" x14ac:dyDescent="0.2">
      <c r="A100" s="3">
        <v>15</v>
      </c>
      <c r="B100" s="43">
        <v>2020</v>
      </c>
      <c r="C100" s="43">
        <v>2019</v>
      </c>
      <c r="D100" s="44" t="s">
        <v>297</v>
      </c>
      <c r="E100" s="44" t="s">
        <v>298</v>
      </c>
      <c r="F100" s="44" t="s">
        <v>22</v>
      </c>
      <c r="G100" s="44" t="s">
        <v>299</v>
      </c>
      <c r="H100" s="43">
        <v>2021</v>
      </c>
      <c r="I100" s="44" t="s">
        <v>400</v>
      </c>
      <c r="J100" s="44" t="s">
        <v>401</v>
      </c>
      <c r="K100" s="43">
        <v>6</v>
      </c>
      <c r="L100" s="43">
        <v>27</v>
      </c>
      <c r="M100" s="43">
        <v>0</v>
      </c>
      <c r="N100" s="45">
        <v>44617</v>
      </c>
    </row>
    <row r="101" spans="1:17" s="3" customFormat="1" ht="14.25" x14ac:dyDescent="0.2">
      <c r="A101" s="3">
        <v>16</v>
      </c>
      <c r="B101" s="43">
        <v>2020</v>
      </c>
      <c r="C101" s="43">
        <v>2020</v>
      </c>
      <c r="D101" s="44" t="s">
        <v>300</v>
      </c>
      <c r="E101" s="44" t="s">
        <v>301</v>
      </c>
      <c r="F101" s="44" t="s">
        <v>22</v>
      </c>
      <c r="G101" s="44" t="s">
        <v>302</v>
      </c>
      <c r="H101" s="43">
        <v>2021</v>
      </c>
      <c r="I101" s="44" t="s">
        <v>400</v>
      </c>
      <c r="J101" s="44" t="s">
        <v>401</v>
      </c>
      <c r="K101" s="43">
        <v>6</v>
      </c>
      <c r="L101" s="43">
        <v>24</v>
      </c>
      <c r="M101" s="43">
        <v>0</v>
      </c>
      <c r="N101" s="45">
        <v>44617</v>
      </c>
      <c r="P101" s="30">
        <v>18</v>
      </c>
      <c r="Q101" s="30">
        <f>COUNTIF($L$86:$L$127,18)</f>
        <v>1</v>
      </c>
    </row>
    <row r="102" spans="1:17" s="3" customFormat="1" ht="14.25" x14ac:dyDescent="0.2">
      <c r="A102" s="3">
        <v>17</v>
      </c>
      <c r="B102" s="43">
        <v>2020</v>
      </c>
      <c r="C102" s="43">
        <v>2020</v>
      </c>
      <c r="D102" s="44" t="s">
        <v>325</v>
      </c>
      <c r="E102" s="44" t="s">
        <v>272</v>
      </c>
      <c r="F102" s="44" t="s">
        <v>22</v>
      </c>
      <c r="G102" s="44" t="s">
        <v>326</v>
      </c>
      <c r="H102" s="43">
        <v>2021</v>
      </c>
      <c r="I102" s="44" t="s">
        <v>400</v>
      </c>
      <c r="J102" s="44" t="s">
        <v>401</v>
      </c>
      <c r="K102" s="43">
        <v>6</v>
      </c>
      <c r="L102" s="43">
        <v>24</v>
      </c>
      <c r="M102" s="43">
        <v>0</v>
      </c>
      <c r="N102" s="45">
        <v>44617</v>
      </c>
      <c r="P102" s="30">
        <v>19</v>
      </c>
      <c r="Q102" s="30">
        <f>COUNTIF($L$86:$L$127,19)</f>
        <v>0</v>
      </c>
    </row>
    <row r="103" spans="1:17" s="3" customFormat="1" ht="14.25" x14ac:dyDescent="0.2">
      <c r="A103" s="3">
        <v>18</v>
      </c>
      <c r="B103" s="43">
        <v>2020</v>
      </c>
      <c r="C103" s="43">
        <v>2019</v>
      </c>
      <c r="D103" s="44" t="s">
        <v>335</v>
      </c>
      <c r="E103" s="44" t="s">
        <v>25</v>
      </c>
      <c r="F103" s="44" t="s">
        <v>22</v>
      </c>
      <c r="G103" s="44" t="s">
        <v>336</v>
      </c>
      <c r="H103" s="43">
        <v>2021</v>
      </c>
      <c r="I103" s="44" t="s">
        <v>400</v>
      </c>
      <c r="J103" s="44" t="s">
        <v>401</v>
      </c>
      <c r="K103" s="43">
        <v>6</v>
      </c>
      <c r="L103" s="43">
        <v>26</v>
      </c>
      <c r="M103" s="43">
        <v>0</v>
      </c>
      <c r="N103" s="45">
        <v>44617</v>
      </c>
      <c r="P103" s="30">
        <v>20</v>
      </c>
      <c r="Q103" s="30">
        <f>COUNTIF($L$86:$L$127,20)</f>
        <v>1</v>
      </c>
    </row>
    <row r="104" spans="1:17" s="3" customFormat="1" ht="14.25" x14ac:dyDescent="0.2">
      <c r="A104" s="3">
        <v>19</v>
      </c>
      <c r="B104" s="43">
        <v>2020</v>
      </c>
      <c r="C104" s="43">
        <v>2020</v>
      </c>
      <c r="D104" s="44" t="s">
        <v>359</v>
      </c>
      <c r="E104" s="44" t="s">
        <v>51</v>
      </c>
      <c r="F104" s="44" t="s">
        <v>16</v>
      </c>
      <c r="G104" s="44" t="s">
        <v>360</v>
      </c>
      <c r="H104" s="43">
        <v>2021</v>
      </c>
      <c r="I104" s="44" t="s">
        <v>400</v>
      </c>
      <c r="J104" s="44" t="s">
        <v>401</v>
      </c>
      <c r="K104" s="43">
        <v>6</v>
      </c>
      <c r="L104" s="43">
        <v>21</v>
      </c>
      <c r="M104" s="43">
        <v>0</v>
      </c>
      <c r="N104" s="45">
        <v>44617</v>
      </c>
      <c r="P104" s="30">
        <v>21</v>
      </c>
      <c r="Q104" s="30">
        <f>COUNTIF($L$86:$L$127,21)</f>
        <v>3</v>
      </c>
    </row>
    <row r="105" spans="1:17" s="3" customFormat="1" ht="14.25" x14ac:dyDescent="0.2">
      <c r="A105" s="3">
        <v>20</v>
      </c>
      <c r="B105" s="43">
        <v>2019</v>
      </c>
      <c r="C105" s="43">
        <v>2018</v>
      </c>
      <c r="D105" s="44" t="s">
        <v>66</v>
      </c>
      <c r="E105" s="44" t="s">
        <v>67</v>
      </c>
      <c r="F105" s="44" t="s">
        <v>16</v>
      </c>
      <c r="G105" s="44" t="s">
        <v>68</v>
      </c>
      <c r="H105" s="43">
        <v>2020</v>
      </c>
      <c r="I105" s="44" t="s">
        <v>400</v>
      </c>
      <c r="J105" s="44" t="s">
        <v>401</v>
      </c>
      <c r="K105" s="43">
        <v>6</v>
      </c>
      <c r="L105" s="43">
        <v>25</v>
      </c>
      <c r="M105" s="43">
        <v>0</v>
      </c>
      <c r="N105" s="45">
        <v>44729</v>
      </c>
      <c r="P105" s="30">
        <v>22</v>
      </c>
      <c r="Q105" s="30">
        <f>COUNTIF($L$86:$L$127,22)</f>
        <v>1</v>
      </c>
    </row>
    <row r="106" spans="1:17" s="3" customFormat="1" ht="14.25" x14ac:dyDescent="0.2">
      <c r="A106" s="3">
        <v>21</v>
      </c>
      <c r="B106" s="43">
        <v>2020</v>
      </c>
      <c r="C106" s="43">
        <v>2020</v>
      </c>
      <c r="D106" s="44" t="s">
        <v>27</v>
      </c>
      <c r="E106" s="44" t="s">
        <v>277</v>
      </c>
      <c r="F106" s="44" t="s">
        <v>22</v>
      </c>
      <c r="G106" s="44" t="s">
        <v>283</v>
      </c>
      <c r="H106" s="43">
        <v>2021</v>
      </c>
      <c r="I106" s="44" t="s">
        <v>400</v>
      </c>
      <c r="J106" s="44" t="s">
        <v>401</v>
      </c>
      <c r="K106" s="43">
        <v>6</v>
      </c>
      <c r="L106" s="43">
        <v>23</v>
      </c>
      <c r="M106" s="43">
        <v>0</v>
      </c>
      <c r="N106" s="45">
        <v>44729</v>
      </c>
      <c r="P106" s="30">
        <v>23</v>
      </c>
      <c r="Q106" s="30">
        <f>COUNTIF($L$86:$L$127,23)</f>
        <v>5</v>
      </c>
    </row>
    <row r="107" spans="1:17" s="3" customFormat="1" ht="14.25" x14ac:dyDescent="0.2">
      <c r="A107" s="3">
        <v>22</v>
      </c>
      <c r="B107" s="43">
        <v>2020</v>
      </c>
      <c r="C107" s="43">
        <v>2020</v>
      </c>
      <c r="D107" s="44" t="s">
        <v>288</v>
      </c>
      <c r="E107" s="44" t="s">
        <v>289</v>
      </c>
      <c r="F107" s="44" t="s">
        <v>22</v>
      </c>
      <c r="G107" s="44" t="s">
        <v>290</v>
      </c>
      <c r="H107" s="43">
        <v>2021</v>
      </c>
      <c r="I107" s="44" t="s">
        <v>400</v>
      </c>
      <c r="J107" s="44" t="s">
        <v>401</v>
      </c>
      <c r="K107" s="43">
        <v>6</v>
      </c>
      <c r="L107" s="43">
        <v>27</v>
      </c>
      <c r="M107" s="43">
        <v>0</v>
      </c>
      <c r="N107" s="45">
        <v>44729</v>
      </c>
      <c r="P107" s="30">
        <v>24</v>
      </c>
      <c r="Q107" s="30">
        <f>COUNTIF($L$86:$L$127,24)</f>
        <v>13</v>
      </c>
    </row>
    <row r="108" spans="1:17" s="3" customFormat="1" ht="14.25" x14ac:dyDescent="0.2">
      <c r="A108" s="3">
        <v>23</v>
      </c>
      <c r="B108" s="43">
        <v>2020</v>
      </c>
      <c r="C108" s="43">
        <v>2020</v>
      </c>
      <c r="D108" s="44" t="s">
        <v>291</v>
      </c>
      <c r="E108" s="44" t="s">
        <v>292</v>
      </c>
      <c r="F108" s="44" t="s">
        <v>22</v>
      </c>
      <c r="G108" s="44" t="s">
        <v>293</v>
      </c>
      <c r="H108" s="43">
        <v>2021</v>
      </c>
      <c r="I108" s="44" t="s">
        <v>400</v>
      </c>
      <c r="J108" s="44" t="s">
        <v>401</v>
      </c>
      <c r="K108" s="43">
        <v>6</v>
      </c>
      <c r="L108" s="43">
        <v>24</v>
      </c>
      <c r="M108" s="43">
        <v>0</v>
      </c>
      <c r="N108" s="45">
        <v>44729</v>
      </c>
      <c r="P108" s="30">
        <v>25</v>
      </c>
      <c r="Q108" s="30">
        <f>COUNTIF($L$86:$L$127,25)</f>
        <v>3</v>
      </c>
    </row>
    <row r="109" spans="1:17" s="3" customFormat="1" ht="14.25" x14ac:dyDescent="0.2">
      <c r="A109" s="3">
        <v>24</v>
      </c>
      <c r="B109" s="43">
        <v>2020</v>
      </c>
      <c r="C109" s="43">
        <v>2020</v>
      </c>
      <c r="D109" s="44" t="s">
        <v>315</v>
      </c>
      <c r="E109" s="44" t="s">
        <v>316</v>
      </c>
      <c r="F109" s="44" t="s">
        <v>22</v>
      </c>
      <c r="G109" s="44" t="s">
        <v>317</v>
      </c>
      <c r="H109" s="43">
        <v>2021</v>
      </c>
      <c r="I109" s="44" t="s">
        <v>400</v>
      </c>
      <c r="J109" s="44" t="s">
        <v>401</v>
      </c>
      <c r="K109" s="43">
        <v>6</v>
      </c>
      <c r="L109" s="43">
        <v>24</v>
      </c>
      <c r="M109" s="43">
        <v>0</v>
      </c>
      <c r="N109" s="45">
        <v>44729</v>
      </c>
      <c r="P109" s="30">
        <v>26</v>
      </c>
      <c r="Q109" s="30">
        <f>COUNTIF($L$86:$L$127,26)</f>
        <v>6</v>
      </c>
    </row>
    <row r="110" spans="1:17" s="3" customFormat="1" ht="14.25" x14ac:dyDescent="0.2">
      <c r="A110" s="3">
        <v>25</v>
      </c>
      <c r="B110" s="43">
        <v>2020</v>
      </c>
      <c r="C110" s="43">
        <v>2020</v>
      </c>
      <c r="D110" s="44" t="s">
        <v>318</v>
      </c>
      <c r="E110" s="44" t="s">
        <v>295</v>
      </c>
      <c r="F110" s="44" t="s">
        <v>22</v>
      </c>
      <c r="G110" s="44" t="s">
        <v>319</v>
      </c>
      <c r="H110" s="43">
        <v>2021</v>
      </c>
      <c r="I110" s="44" t="s">
        <v>400</v>
      </c>
      <c r="J110" s="44" t="s">
        <v>401</v>
      </c>
      <c r="K110" s="43">
        <v>6</v>
      </c>
      <c r="L110" s="43">
        <v>24</v>
      </c>
      <c r="M110" s="43">
        <v>0</v>
      </c>
      <c r="N110" s="45">
        <v>44729</v>
      </c>
      <c r="P110" s="30">
        <v>27</v>
      </c>
      <c r="Q110" s="30">
        <f>COUNTIF($L$86:$L$127,27)</f>
        <v>5</v>
      </c>
    </row>
    <row r="111" spans="1:17" s="3" customFormat="1" ht="14.25" x14ac:dyDescent="0.2">
      <c r="A111" s="3">
        <v>26</v>
      </c>
      <c r="B111" s="43">
        <v>2020</v>
      </c>
      <c r="C111" s="43">
        <v>2018</v>
      </c>
      <c r="D111" s="44" t="s">
        <v>351</v>
      </c>
      <c r="E111" s="44" t="s">
        <v>136</v>
      </c>
      <c r="F111" s="44" t="s">
        <v>22</v>
      </c>
      <c r="G111" s="44" t="s">
        <v>352</v>
      </c>
      <c r="H111" s="43">
        <v>2021</v>
      </c>
      <c r="I111" s="44" t="s">
        <v>400</v>
      </c>
      <c r="J111" s="44" t="s">
        <v>401</v>
      </c>
      <c r="K111" s="43">
        <v>6</v>
      </c>
      <c r="L111" s="43">
        <v>24</v>
      </c>
      <c r="M111" s="43">
        <v>0</v>
      </c>
      <c r="N111" s="45">
        <v>44729</v>
      </c>
      <c r="P111" s="30">
        <v>28</v>
      </c>
      <c r="Q111" s="30">
        <f>COUNTIF($L$86:$L$127,28)</f>
        <v>2</v>
      </c>
    </row>
    <row r="112" spans="1:17" s="3" customFormat="1" ht="14.25" x14ac:dyDescent="0.2">
      <c r="A112" s="3">
        <v>27</v>
      </c>
      <c r="B112" s="43">
        <v>2020</v>
      </c>
      <c r="C112" s="43">
        <v>2020</v>
      </c>
      <c r="D112" s="44" t="s">
        <v>353</v>
      </c>
      <c r="E112" s="44" t="s">
        <v>301</v>
      </c>
      <c r="F112" s="44" t="s">
        <v>22</v>
      </c>
      <c r="G112" s="44" t="s">
        <v>354</v>
      </c>
      <c r="H112" s="43">
        <v>2021</v>
      </c>
      <c r="I112" s="44" t="s">
        <v>400</v>
      </c>
      <c r="J112" s="44" t="s">
        <v>401</v>
      </c>
      <c r="K112" s="43">
        <v>6</v>
      </c>
      <c r="L112" s="43">
        <v>18</v>
      </c>
      <c r="M112" s="43">
        <v>0</v>
      </c>
      <c r="N112" s="45">
        <v>44729</v>
      </c>
      <c r="P112" s="30">
        <v>29</v>
      </c>
      <c r="Q112" s="30">
        <f>COUNTIF($L$86:$L$127,29)</f>
        <v>1</v>
      </c>
    </row>
    <row r="113" spans="1:17" s="3" customFormat="1" ht="14.25" x14ac:dyDescent="0.2">
      <c r="A113" s="3">
        <v>28</v>
      </c>
      <c r="B113" s="43">
        <v>2020</v>
      </c>
      <c r="C113" s="43">
        <v>2020</v>
      </c>
      <c r="D113" s="44" t="s">
        <v>355</v>
      </c>
      <c r="E113" s="44" t="s">
        <v>163</v>
      </c>
      <c r="F113" s="44" t="s">
        <v>22</v>
      </c>
      <c r="G113" s="44" t="s">
        <v>356</v>
      </c>
      <c r="H113" s="43">
        <v>2021</v>
      </c>
      <c r="I113" s="44" t="s">
        <v>400</v>
      </c>
      <c r="J113" s="44" t="s">
        <v>401</v>
      </c>
      <c r="K113" s="43">
        <v>6</v>
      </c>
      <c r="L113" s="43">
        <v>23</v>
      </c>
      <c r="M113" s="43">
        <v>0</v>
      </c>
      <c r="N113" s="45">
        <v>44729</v>
      </c>
      <c r="P113" s="30">
        <v>30</v>
      </c>
      <c r="Q113" s="30">
        <f>COUNTIF($L$86:$L$127,30)</f>
        <v>1</v>
      </c>
    </row>
    <row r="114" spans="1:17" s="3" customFormat="1" ht="14.25" x14ac:dyDescent="0.2">
      <c r="A114" s="3">
        <v>29</v>
      </c>
      <c r="B114" s="43">
        <v>2018</v>
      </c>
      <c r="C114" s="43">
        <v>2016</v>
      </c>
      <c r="D114" s="44" t="s">
        <v>141</v>
      </c>
      <c r="E114" s="44" t="s">
        <v>142</v>
      </c>
      <c r="F114" s="44" t="s">
        <v>22</v>
      </c>
      <c r="G114" s="44" t="s">
        <v>143</v>
      </c>
      <c r="H114" s="43">
        <v>2019</v>
      </c>
      <c r="I114" s="44" t="s">
        <v>400</v>
      </c>
      <c r="J114" s="44" t="s">
        <v>401</v>
      </c>
      <c r="K114" s="43">
        <v>6</v>
      </c>
      <c r="L114" s="43">
        <v>24</v>
      </c>
      <c r="M114" s="43">
        <v>0</v>
      </c>
      <c r="N114" s="45">
        <v>44750</v>
      </c>
      <c r="P114" s="30" t="s">
        <v>363</v>
      </c>
      <c r="Q114" s="30">
        <f>COUNTIF($L$86:$L$127,31)</f>
        <v>0</v>
      </c>
    </row>
    <row r="115" spans="1:17" s="3" customFormat="1" ht="12" x14ac:dyDescent="0.2">
      <c r="A115" s="3">
        <v>30</v>
      </c>
      <c r="B115" s="43">
        <v>2020</v>
      </c>
      <c r="C115" s="43">
        <v>2020</v>
      </c>
      <c r="D115" s="44" t="s">
        <v>306</v>
      </c>
      <c r="E115" s="44" t="s">
        <v>307</v>
      </c>
      <c r="F115" s="44" t="s">
        <v>22</v>
      </c>
      <c r="G115" s="44" t="s">
        <v>308</v>
      </c>
      <c r="H115" s="43">
        <v>2021</v>
      </c>
      <c r="I115" s="44" t="s">
        <v>400</v>
      </c>
      <c r="J115" s="44" t="s">
        <v>401</v>
      </c>
      <c r="K115" s="43">
        <v>6</v>
      </c>
      <c r="L115" s="43">
        <v>23</v>
      </c>
      <c r="M115" s="43">
        <v>0</v>
      </c>
      <c r="N115" s="45">
        <v>44750</v>
      </c>
    </row>
    <row r="116" spans="1:17" s="3" customFormat="1" ht="12" x14ac:dyDescent="0.2">
      <c r="A116" s="3">
        <v>31</v>
      </c>
      <c r="B116" s="43">
        <v>2020</v>
      </c>
      <c r="C116" s="43">
        <v>2020</v>
      </c>
      <c r="D116" s="44" t="s">
        <v>322</v>
      </c>
      <c r="E116" s="44" t="s">
        <v>323</v>
      </c>
      <c r="F116" s="44" t="s">
        <v>16</v>
      </c>
      <c r="G116" s="44" t="s">
        <v>324</v>
      </c>
      <c r="H116" s="43">
        <v>2021</v>
      </c>
      <c r="I116" s="44" t="s">
        <v>400</v>
      </c>
      <c r="J116" s="44" t="s">
        <v>401</v>
      </c>
      <c r="K116" s="43">
        <v>6</v>
      </c>
      <c r="L116" s="43">
        <v>29</v>
      </c>
      <c r="M116" s="43">
        <v>0</v>
      </c>
      <c r="N116" s="45">
        <v>44750</v>
      </c>
    </row>
    <row r="117" spans="1:17" s="3" customFormat="1" ht="12" x14ac:dyDescent="0.2">
      <c r="A117" s="3">
        <v>32</v>
      </c>
      <c r="B117" s="43">
        <v>2020</v>
      </c>
      <c r="C117" s="43">
        <v>2020</v>
      </c>
      <c r="D117" s="44" t="s">
        <v>329</v>
      </c>
      <c r="E117" s="44" t="s">
        <v>106</v>
      </c>
      <c r="F117" s="44" t="s">
        <v>16</v>
      </c>
      <c r="G117" s="44" t="s">
        <v>330</v>
      </c>
      <c r="H117" s="43">
        <v>2021</v>
      </c>
      <c r="I117" s="44" t="s">
        <v>400</v>
      </c>
      <c r="J117" s="44" t="s">
        <v>401</v>
      </c>
      <c r="K117" s="43">
        <v>6</v>
      </c>
      <c r="L117" s="43">
        <v>26</v>
      </c>
      <c r="M117" s="43">
        <v>0</v>
      </c>
      <c r="N117" s="45">
        <v>44750</v>
      </c>
    </row>
    <row r="118" spans="1:17" s="3" customFormat="1" ht="12" x14ac:dyDescent="0.2">
      <c r="A118" s="3">
        <v>33</v>
      </c>
      <c r="B118" s="43">
        <v>2020</v>
      </c>
      <c r="C118" s="43">
        <v>2020</v>
      </c>
      <c r="D118" s="44" t="s">
        <v>331</v>
      </c>
      <c r="E118" s="44" t="s">
        <v>93</v>
      </c>
      <c r="F118" s="44" t="s">
        <v>16</v>
      </c>
      <c r="G118" s="44" t="s">
        <v>332</v>
      </c>
      <c r="H118" s="43">
        <v>2021</v>
      </c>
      <c r="I118" s="44" t="s">
        <v>400</v>
      </c>
      <c r="J118" s="44" t="s">
        <v>401</v>
      </c>
      <c r="K118" s="43">
        <v>6</v>
      </c>
      <c r="L118" s="43">
        <v>28</v>
      </c>
      <c r="M118" s="43">
        <v>0</v>
      </c>
      <c r="N118" s="45">
        <v>44750</v>
      </c>
    </row>
    <row r="119" spans="1:17" s="3" customFormat="1" ht="12" x14ac:dyDescent="0.2">
      <c r="A119" s="3">
        <v>34</v>
      </c>
      <c r="B119" s="43">
        <v>2020</v>
      </c>
      <c r="C119" s="43">
        <v>2020</v>
      </c>
      <c r="D119" s="44" t="s">
        <v>337</v>
      </c>
      <c r="E119" s="44" t="s">
        <v>338</v>
      </c>
      <c r="F119" s="44" t="s">
        <v>22</v>
      </c>
      <c r="G119" s="44" t="s">
        <v>339</v>
      </c>
      <c r="H119" s="43">
        <v>2021</v>
      </c>
      <c r="I119" s="44" t="s">
        <v>400</v>
      </c>
      <c r="J119" s="44" t="s">
        <v>401</v>
      </c>
      <c r="K119" s="43">
        <v>6</v>
      </c>
      <c r="L119" s="43">
        <v>24</v>
      </c>
      <c r="M119" s="43">
        <v>0</v>
      </c>
      <c r="N119" s="45">
        <v>44750</v>
      </c>
    </row>
    <row r="120" spans="1:17" s="3" customFormat="1" ht="12" x14ac:dyDescent="0.2">
      <c r="A120" s="3">
        <v>35</v>
      </c>
      <c r="B120" s="43">
        <v>2020</v>
      </c>
      <c r="C120" s="43">
        <v>2019</v>
      </c>
      <c r="D120" s="44" t="s">
        <v>345</v>
      </c>
      <c r="E120" s="44" t="s">
        <v>346</v>
      </c>
      <c r="F120" s="44" t="s">
        <v>16</v>
      </c>
      <c r="G120" s="44" t="s">
        <v>347</v>
      </c>
      <c r="H120" s="43">
        <v>2021</v>
      </c>
      <c r="I120" s="44" t="s">
        <v>400</v>
      </c>
      <c r="J120" s="44" t="s">
        <v>401</v>
      </c>
      <c r="K120" s="43">
        <v>6</v>
      </c>
      <c r="L120" s="43">
        <v>20</v>
      </c>
      <c r="M120" s="43">
        <v>0</v>
      </c>
      <c r="N120" s="45">
        <v>44750</v>
      </c>
    </row>
    <row r="121" spans="1:17" s="3" customFormat="1" ht="12" x14ac:dyDescent="0.2">
      <c r="A121" s="3">
        <v>36</v>
      </c>
      <c r="B121" s="43">
        <v>2020</v>
      </c>
      <c r="C121" s="43">
        <v>2020</v>
      </c>
      <c r="D121" s="44" t="s">
        <v>348</v>
      </c>
      <c r="E121" s="44" t="s">
        <v>349</v>
      </c>
      <c r="F121" s="44" t="s">
        <v>16</v>
      </c>
      <c r="G121" s="44" t="s">
        <v>350</v>
      </c>
      <c r="H121" s="43">
        <v>2021</v>
      </c>
      <c r="I121" s="44" t="s">
        <v>400</v>
      </c>
      <c r="J121" s="44" t="s">
        <v>401</v>
      </c>
      <c r="K121" s="43">
        <v>6</v>
      </c>
      <c r="L121" s="43">
        <v>23</v>
      </c>
      <c r="M121" s="43">
        <v>0</v>
      </c>
      <c r="N121" s="45">
        <v>44750</v>
      </c>
    </row>
    <row r="122" spans="1:17" s="3" customFormat="1" ht="12" x14ac:dyDescent="0.2">
      <c r="A122" s="3">
        <v>37</v>
      </c>
      <c r="B122" s="43">
        <v>2020</v>
      </c>
      <c r="C122" s="43">
        <v>2019</v>
      </c>
      <c r="D122" s="44" t="s">
        <v>357</v>
      </c>
      <c r="E122" s="44" t="s">
        <v>57</v>
      </c>
      <c r="F122" s="44" t="s">
        <v>16</v>
      </c>
      <c r="G122" s="44" t="s">
        <v>358</v>
      </c>
      <c r="H122" s="43">
        <v>2021</v>
      </c>
      <c r="I122" s="44" t="s">
        <v>400</v>
      </c>
      <c r="J122" s="44" t="s">
        <v>401</v>
      </c>
      <c r="K122" s="43">
        <v>6</v>
      </c>
      <c r="L122" s="43">
        <v>25</v>
      </c>
      <c r="M122" s="43">
        <v>0</v>
      </c>
      <c r="N122" s="45">
        <v>44750</v>
      </c>
    </row>
    <row r="123" spans="1:17" s="3" customFormat="1" ht="12" x14ac:dyDescent="0.2">
      <c r="A123" s="3">
        <v>38</v>
      </c>
      <c r="B123" s="43">
        <v>2020</v>
      </c>
      <c r="C123" s="43">
        <v>2020</v>
      </c>
      <c r="D123" s="44" t="s">
        <v>303</v>
      </c>
      <c r="E123" s="44" t="s">
        <v>304</v>
      </c>
      <c r="F123" s="44" t="s">
        <v>22</v>
      </c>
      <c r="G123" s="44" t="s">
        <v>305</v>
      </c>
      <c r="H123" s="43">
        <v>2021</v>
      </c>
      <c r="I123" s="44" t="s">
        <v>400</v>
      </c>
      <c r="J123" s="44" t="s">
        <v>401</v>
      </c>
      <c r="K123" s="43">
        <v>6</v>
      </c>
      <c r="L123" s="43">
        <v>22</v>
      </c>
      <c r="M123" s="43">
        <v>0</v>
      </c>
      <c r="N123" s="45">
        <v>44820</v>
      </c>
    </row>
    <row r="124" spans="1:17" s="3" customFormat="1" ht="12" x14ac:dyDescent="0.2">
      <c r="A124" s="3">
        <v>39</v>
      </c>
      <c r="B124" s="43">
        <v>2020</v>
      </c>
      <c r="C124" s="43">
        <v>2019</v>
      </c>
      <c r="D124" s="44" t="s">
        <v>309</v>
      </c>
      <c r="E124" s="44" t="s">
        <v>310</v>
      </c>
      <c r="F124" s="44" t="s">
        <v>22</v>
      </c>
      <c r="G124" s="44" t="s">
        <v>311</v>
      </c>
      <c r="H124" s="43">
        <v>2021</v>
      </c>
      <c r="I124" s="44" t="s">
        <v>400</v>
      </c>
      <c r="J124" s="44" t="s">
        <v>401</v>
      </c>
      <c r="K124" s="43">
        <v>6</v>
      </c>
      <c r="L124" s="43">
        <v>24</v>
      </c>
      <c r="M124" s="43">
        <v>0</v>
      </c>
      <c r="N124" s="45">
        <v>44820</v>
      </c>
    </row>
    <row r="125" spans="1:17" s="3" customFormat="1" ht="12" x14ac:dyDescent="0.2">
      <c r="A125" s="3">
        <v>40</v>
      </c>
      <c r="B125" s="43">
        <v>2020</v>
      </c>
      <c r="C125" s="43">
        <v>2020</v>
      </c>
      <c r="D125" s="44" t="s">
        <v>333</v>
      </c>
      <c r="E125" s="44" t="s">
        <v>272</v>
      </c>
      <c r="F125" s="44" t="s">
        <v>22</v>
      </c>
      <c r="G125" s="44" t="s">
        <v>334</v>
      </c>
      <c r="H125" s="43">
        <v>2021</v>
      </c>
      <c r="I125" s="44" t="s">
        <v>400</v>
      </c>
      <c r="J125" s="44" t="s">
        <v>401</v>
      </c>
      <c r="K125" s="43">
        <v>6</v>
      </c>
      <c r="L125" s="43">
        <v>24</v>
      </c>
      <c r="M125" s="43">
        <v>0</v>
      </c>
      <c r="N125" s="45">
        <v>44826</v>
      </c>
    </row>
    <row r="126" spans="1:17" s="3" customFormat="1" ht="12" x14ac:dyDescent="0.2">
      <c r="A126" s="3">
        <v>41</v>
      </c>
      <c r="B126" s="43">
        <v>2018</v>
      </c>
      <c r="C126" s="43">
        <v>2017</v>
      </c>
      <c r="D126" s="44" t="s">
        <v>120</v>
      </c>
      <c r="E126" s="44" t="s">
        <v>121</v>
      </c>
      <c r="F126" s="44" t="s">
        <v>16</v>
      </c>
      <c r="G126" s="44" t="s">
        <v>122</v>
      </c>
      <c r="H126" s="43">
        <v>2019</v>
      </c>
      <c r="I126" s="44" t="s">
        <v>400</v>
      </c>
      <c r="J126" s="44" t="s">
        <v>401</v>
      </c>
      <c r="K126" s="43">
        <v>6</v>
      </c>
      <c r="L126" s="43">
        <v>21</v>
      </c>
      <c r="M126" s="43">
        <v>0</v>
      </c>
      <c r="N126" s="45">
        <v>44904</v>
      </c>
    </row>
    <row r="127" spans="1:17" s="3" customFormat="1" ht="12" x14ac:dyDescent="0.2">
      <c r="A127" s="3">
        <v>42</v>
      </c>
      <c r="B127" s="43">
        <v>2019</v>
      </c>
      <c r="C127" s="43">
        <v>2019</v>
      </c>
      <c r="D127" s="44" t="s">
        <v>14</v>
      </c>
      <c r="E127" s="44" t="s">
        <v>15</v>
      </c>
      <c r="F127" s="44" t="s">
        <v>16</v>
      </c>
      <c r="G127" s="44" t="s">
        <v>17</v>
      </c>
      <c r="H127" s="43">
        <v>2020</v>
      </c>
      <c r="I127" s="44" t="s">
        <v>400</v>
      </c>
      <c r="J127" s="44" t="s">
        <v>401</v>
      </c>
      <c r="K127" s="43">
        <v>6</v>
      </c>
      <c r="L127" s="43">
        <v>24</v>
      </c>
      <c r="M127" s="43">
        <v>0</v>
      </c>
      <c r="N127" s="45">
        <v>44904</v>
      </c>
    </row>
  </sheetData>
  <sortState ref="B2:N127">
    <sortCondition ref="N1:N127"/>
  </sortState>
  <conditionalFormatting sqref="H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:H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1048576">
    <cfRule type="cellIs" dxfId="1" priority="1" operator="equal">
      <formula>1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I1" zoomScale="85" zoomScaleNormal="85" workbookViewId="0">
      <selection activeCell="AC76" sqref="AC76"/>
    </sheetView>
  </sheetViews>
  <sheetFormatPr defaultRowHeight="15" x14ac:dyDescent="0.25"/>
  <cols>
    <col min="5" max="5" width="9.140625" style="32"/>
    <col min="7" max="7" width="10.42578125" style="32" bestFit="1" customWidth="1"/>
    <col min="9" max="9" width="44.28515625" bestFit="1" customWidth="1"/>
    <col min="13" max="13" width="14.5703125" bestFit="1" customWidth="1"/>
  </cols>
  <sheetData>
    <row r="1" spans="1:16" s="3" customFormat="1" ht="12" x14ac:dyDescent="0.2">
      <c r="A1" s="7" t="s">
        <v>0</v>
      </c>
      <c r="B1" s="7" t="s">
        <v>1</v>
      </c>
      <c r="C1" s="7" t="s">
        <v>2</v>
      </c>
      <c r="D1" s="7" t="s">
        <v>3</v>
      </c>
      <c r="E1" s="31" t="s">
        <v>4</v>
      </c>
      <c r="F1" s="7" t="s">
        <v>5</v>
      </c>
      <c r="G1" s="31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8" t="s">
        <v>13</v>
      </c>
    </row>
    <row r="2" spans="1:16" s="3" customFormat="1" ht="12" x14ac:dyDescent="0.2">
      <c r="A2" s="35">
        <v>2015</v>
      </c>
      <c r="B2" s="35">
        <v>2015</v>
      </c>
      <c r="C2" s="36" t="s">
        <v>257</v>
      </c>
      <c r="D2" s="36" t="s">
        <v>258</v>
      </c>
      <c r="E2" s="37" t="s">
        <v>16</v>
      </c>
      <c r="F2" s="36" t="s">
        <v>259</v>
      </c>
      <c r="G2" s="38">
        <v>2017</v>
      </c>
      <c r="H2" s="36" t="s">
        <v>402</v>
      </c>
      <c r="I2" s="36" t="s">
        <v>403</v>
      </c>
      <c r="J2" s="35">
        <v>5</v>
      </c>
      <c r="K2" s="35">
        <v>20</v>
      </c>
      <c r="L2" s="35">
        <v>0</v>
      </c>
      <c r="M2" s="39">
        <v>43818</v>
      </c>
    </row>
    <row r="3" spans="1:16" s="3" customFormat="1" ht="12" x14ac:dyDescent="0.2">
      <c r="A3" s="35">
        <v>2016</v>
      </c>
      <c r="B3" s="35">
        <v>2016</v>
      </c>
      <c r="C3" s="36" t="s">
        <v>242</v>
      </c>
      <c r="D3" s="36" t="s">
        <v>243</v>
      </c>
      <c r="E3" s="37" t="s">
        <v>22</v>
      </c>
      <c r="F3" s="36" t="s">
        <v>244</v>
      </c>
      <c r="G3" s="38">
        <v>2018</v>
      </c>
      <c r="H3" s="36" t="s">
        <v>402</v>
      </c>
      <c r="I3" s="36" t="s">
        <v>403</v>
      </c>
      <c r="J3" s="35">
        <v>5</v>
      </c>
      <c r="K3" s="35">
        <v>26</v>
      </c>
      <c r="L3" s="35">
        <v>0</v>
      </c>
      <c r="M3" s="39">
        <v>43818</v>
      </c>
    </row>
    <row r="4" spans="1:16" s="3" customFormat="1" ht="12" x14ac:dyDescent="0.2">
      <c r="A4" s="35">
        <v>2017</v>
      </c>
      <c r="B4" s="35">
        <v>2017</v>
      </c>
      <c r="C4" s="36" t="s">
        <v>186</v>
      </c>
      <c r="D4" s="36" t="s">
        <v>187</v>
      </c>
      <c r="E4" s="37" t="s">
        <v>16</v>
      </c>
      <c r="F4" s="36" t="s">
        <v>188</v>
      </c>
      <c r="G4" s="38">
        <v>2019</v>
      </c>
      <c r="H4" s="36" t="s">
        <v>402</v>
      </c>
      <c r="I4" s="36" t="s">
        <v>403</v>
      </c>
      <c r="J4" s="35">
        <v>5</v>
      </c>
      <c r="K4" s="35">
        <v>26</v>
      </c>
      <c r="L4" s="35">
        <v>0</v>
      </c>
      <c r="M4" s="39">
        <v>43994</v>
      </c>
    </row>
    <row r="5" spans="1:16" s="3" customFormat="1" ht="12" x14ac:dyDescent="0.2">
      <c r="A5" s="35">
        <v>2017</v>
      </c>
      <c r="B5" s="35">
        <v>2017</v>
      </c>
      <c r="C5" s="36" t="s">
        <v>203</v>
      </c>
      <c r="D5" s="36" t="s">
        <v>70</v>
      </c>
      <c r="E5" s="37" t="s">
        <v>22</v>
      </c>
      <c r="F5" s="36" t="s">
        <v>204</v>
      </c>
      <c r="G5" s="38">
        <v>2019</v>
      </c>
      <c r="H5" s="36" t="s">
        <v>402</v>
      </c>
      <c r="I5" s="36" t="s">
        <v>403</v>
      </c>
      <c r="J5" s="35">
        <v>5</v>
      </c>
      <c r="K5" s="35">
        <v>29</v>
      </c>
      <c r="L5" s="35">
        <v>0</v>
      </c>
      <c r="M5" s="39">
        <v>43994</v>
      </c>
    </row>
    <row r="6" spans="1:16" s="3" customFormat="1" ht="12" x14ac:dyDescent="0.2">
      <c r="A6" s="35">
        <v>2017</v>
      </c>
      <c r="B6" s="35">
        <v>2017</v>
      </c>
      <c r="C6" s="36" t="s">
        <v>208</v>
      </c>
      <c r="D6" s="36" t="s">
        <v>209</v>
      </c>
      <c r="E6" s="37" t="s">
        <v>22</v>
      </c>
      <c r="F6" s="36" t="s">
        <v>210</v>
      </c>
      <c r="G6" s="38">
        <v>2019</v>
      </c>
      <c r="H6" s="36" t="s">
        <v>402</v>
      </c>
      <c r="I6" s="36" t="s">
        <v>403</v>
      </c>
      <c r="J6" s="35">
        <v>5</v>
      </c>
      <c r="K6" s="35">
        <v>29</v>
      </c>
      <c r="L6" s="35">
        <v>0</v>
      </c>
      <c r="M6" s="39">
        <v>43994</v>
      </c>
    </row>
    <row r="7" spans="1:16" s="3" customFormat="1" ht="12" x14ac:dyDescent="0.2">
      <c r="A7" s="35">
        <v>2016</v>
      </c>
      <c r="B7" s="35">
        <v>2015</v>
      </c>
      <c r="C7" s="36" t="s">
        <v>251</v>
      </c>
      <c r="D7" s="36" t="s">
        <v>252</v>
      </c>
      <c r="E7" s="37" t="s">
        <v>22</v>
      </c>
      <c r="F7" s="36" t="s">
        <v>253</v>
      </c>
      <c r="G7" s="38">
        <v>2018</v>
      </c>
      <c r="H7" s="36" t="s">
        <v>402</v>
      </c>
      <c r="I7" s="36" t="s">
        <v>403</v>
      </c>
      <c r="J7" s="35">
        <v>5</v>
      </c>
      <c r="K7" s="35">
        <v>25</v>
      </c>
      <c r="L7" s="35">
        <v>0</v>
      </c>
      <c r="M7" s="39">
        <v>44028</v>
      </c>
    </row>
    <row r="8" spans="1:16" s="3" customFormat="1" ht="12" x14ac:dyDescent="0.2">
      <c r="A8" s="35">
        <v>2017</v>
      </c>
      <c r="B8" s="35">
        <v>2017</v>
      </c>
      <c r="C8" s="36" t="s">
        <v>189</v>
      </c>
      <c r="D8" s="36" t="s">
        <v>52</v>
      </c>
      <c r="E8" s="37" t="s">
        <v>22</v>
      </c>
      <c r="F8" s="36" t="s">
        <v>190</v>
      </c>
      <c r="G8" s="38">
        <v>2019</v>
      </c>
      <c r="H8" s="36" t="s">
        <v>402</v>
      </c>
      <c r="I8" s="36" t="s">
        <v>403</v>
      </c>
      <c r="J8" s="35">
        <v>5</v>
      </c>
      <c r="K8" s="35">
        <v>29</v>
      </c>
      <c r="L8" s="35">
        <v>0</v>
      </c>
      <c r="M8" s="39">
        <v>44028</v>
      </c>
    </row>
    <row r="9" spans="1:16" s="3" customFormat="1" ht="14.25" x14ac:dyDescent="0.2">
      <c r="A9" s="35">
        <v>2017</v>
      </c>
      <c r="B9" s="35">
        <v>2017</v>
      </c>
      <c r="C9" s="36" t="s">
        <v>191</v>
      </c>
      <c r="D9" s="36" t="s">
        <v>192</v>
      </c>
      <c r="E9" s="37" t="s">
        <v>22</v>
      </c>
      <c r="F9" s="36" t="s">
        <v>193</v>
      </c>
      <c r="G9" s="38">
        <v>2019</v>
      </c>
      <c r="H9" s="36" t="s">
        <v>402</v>
      </c>
      <c r="I9" s="36" t="s">
        <v>403</v>
      </c>
      <c r="J9" s="35">
        <v>5</v>
      </c>
      <c r="K9" s="35">
        <v>28</v>
      </c>
      <c r="L9" s="35">
        <v>0</v>
      </c>
      <c r="M9" s="39">
        <v>44028</v>
      </c>
      <c r="O9" s="30">
        <v>18</v>
      </c>
      <c r="P9" s="30">
        <f>COUNTIF($K$2:$K$25,18)</f>
        <v>0</v>
      </c>
    </row>
    <row r="10" spans="1:16" s="3" customFormat="1" ht="14.25" x14ac:dyDescent="0.2">
      <c r="A10" s="35">
        <v>2017</v>
      </c>
      <c r="B10" s="35">
        <v>2017</v>
      </c>
      <c r="C10" s="36" t="s">
        <v>194</v>
      </c>
      <c r="D10" s="36" t="s">
        <v>195</v>
      </c>
      <c r="E10" s="37" t="s">
        <v>22</v>
      </c>
      <c r="F10" s="36" t="s">
        <v>196</v>
      </c>
      <c r="G10" s="38">
        <v>2019</v>
      </c>
      <c r="H10" s="36" t="s">
        <v>402</v>
      </c>
      <c r="I10" s="36" t="s">
        <v>403</v>
      </c>
      <c r="J10" s="35">
        <v>5</v>
      </c>
      <c r="K10" s="35">
        <v>29</v>
      </c>
      <c r="L10" s="35">
        <v>0</v>
      </c>
      <c r="M10" s="39">
        <v>44028</v>
      </c>
      <c r="O10" s="30">
        <v>19</v>
      </c>
      <c r="P10" s="30">
        <f>COUNTIF($K$2:$K$25,19)</f>
        <v>0</v>
      </c>
    </row>
    <row r="11" spans="1:16" s="3" customFormat="1" ht="14.25" x14ac:dyDescent="0.2">
      <c r="A11" s="35">
        <v>2017</v>
      </c>
      <c r="B11" s="35">
        <v>2017</v>
      </c>
      <c r="C11" s="36" t="s">
        <v>200</v>
      </c>
      <c r="D11" s="36" t="s">
        <v>201</v>
      </c>
      <c r="E11" s="37" t="s">
        <v>16</v>
      </c>
      <c r="F11" s="36" t="s">
        <v>202</v>
      </c>
      <c r="G11" s="38">
        <v>2019</v>
      </c>
      <c r="H11" s="36" t="s">
        <v>402</v>
      </c>
      <c r="I11" s="36" t="s">
        <v>403</v>
      </c>
      <c r="J11" s="35">
        <v>5</v>
      </c>
      <c r="K11" s="35">
        <v>27</v>
      </c>
      <c r="L11" s="35">
        <v>0</v>
      </c>
      <c r="M11" s="39">
        <v>44028</v>
      </c>
      <c r="O11" s="30">
        <v>20</v>
      </c>
      <c r="P11" s="30">
        <f>COUNTIF($K$2:$K$25,20)</f>
        <v>1</v>
      </c>
    </row>
    <row r="12" spans="1:16" s="3" customFormat="1" ht="14.25" x14ac:dyDescent="0.2">
      <c r="A12" s="35">
        <v>2017</v>
      </c>
      <c r="B12" s="35">
        <v>2017</v>
      </c>
      <c r="C12" s="36" t="s">
        <v>205</v>
      </c>
      <c r="D12" s="36" t="s">
        <v>206</v>
      </c>
      <c r="E12" s="37" t="s">
        <v>22</v>
      </c>
      <c r="F12" s="36" t="s">
        <v>207</v>
      </c>
      <c r="G12" s="38">
        <v>2019</v>
      </c>
      <c r="H12" s="36" t="s">
        <v>402</v>
      </c>
      <c r="I12" s="36" t="s">
        <v>403</v>
      </c>
      <c r="J12" s="35">
        <v>5</v>
      </c>
      <c r="K12" s="35">
        <v>31</v>
      </c>
      <c r="L12" s="35">
        <v>1</v>
      </c>
      <c r="M12" s="39">
        <v>44028</v>
      </c>
      <c r="O12" s="30">
        <v>21</v>
      </c>
      <c r="P12" s="30">
        <f>COUNTIF($K$2:$K$25,21)</f>
        <v>0</v>
      </c>
    </row>
    <row r="13" spans="1:16" s="3" customFormat="1" ht="14.25" x14ac:dyDescent="0.2">
      <c r="A13" s="35">
        <v>2017</v>
      </c>
      <c r="B13" s="35">
        <v>2016</v>
      </c>
      <c r="C13" s="36" t="s">
        <v>211</v>
      </c>
      <c r="D13" s="36" t="s">
        <v>212</v>
      </c>
      <c r="E13" s="37" t="s">
        <v>22</v>
      </c>
      <c r="F13" s="36" t="s">
        <v>213</v>
      </c>
      <c r="G13" s="38">
        <v>2019</v>
      </c>
      <c r="H13" s="36" t="s">
        <v>402</v>
      </c>
      <c r="I13" s="36" t="s">
        <v>403</v>
      </c>
      <c r="J13" s="35">
        <v>5</v>
      </c>
      <c r="K13" s="35">
        <v>28</v>
      </c>
      <c r="L13" s="35">
        <v>0</v>
      </c>
      <c r="M13" s="39">
        <v>44028</v>
      </c>
      <c r="O13" s="30">
        <v>22</v>
      </c>
      <c r="P13" s="30">
        <f>COUNTIF($K$2:$K$25,22)</f>
        <v>1</v>
      </c>
    </row>
    <row r="14" spans="1:16" s="3" customFormat="1" ht="14.25" x14ac:dyDescent="0.2">
      <c r="A14" s="35">
        <v>2017</v>
      </c>
      <c r="B14" s="35">
        <v>2016</v>
      </c>
      <c r="C14" s="36" t="s">
        <v>214</v>
      </c>
      <c r="D14" s="36" t="s">
        <v>142</v>
      </c>
      <c r="E14" s="37" t="s">
        <v>22</v>
      </c>
      <c r="F14" s="36" t="s">
        <v>215</v>
      </c>
      <c r="G14" s="38">
        <v>2019</v>
      </c>
      <c r="H14" s="36" t="s">
        <v>402</v>
      </c>
      <c r="I14" s="36" t="s">
        <v>403</v>
      </c>
      <c r="J14" s="35">
        <v>5</v>
      </c>
      <c r="K14" s="35">
        <v>29</v>
      </c>
      <c r="L14" s="35">
        <v>0</v>
      </c>
      <c r="M14" s="39">
        <v>44028</v>
      </c>
      <c r="O14" s="30">
        <v>23</v>
      </c>
      <c r="P14" s="30">
        <f>COUNTIF($K$2:$K$25,23)</f>
        <v>0</v>
      </c>
    </row>
    <row r="15" spans="1:16" s="3" customFormat="1" ht="14.25" x14ac:dyDescent="0.2">
      <c r="A15" s="35">
        <v>2017</v>
      </c>
      <c r="B15" s="35">
        <v>2017</v>
      </c>
      <c r="C15" s="36" t="s">
        <v>216</v>
      </c>
      <c r="D15" s="36" t="s">
        <v>217</v>
      </c>
      <c r="E15" s="37" t="s">
        <v>22</v>
      </c>
      <c r="F15" s="36" t="s">
        <v>218</v>
      </c>
      <c r="G15" s="38">
        <v>2019</v>
      </c>
      <c r="H15" s="36" t="s">
        <v>402</v>
      </c>
      <c r="I15" s="36" t="s">
        <v>403</v>
      </c>
      <c r="J15" s="35">
        <v>5</v>
      </c>
      <c r="K15" s="35">
        <v>28</v>
      </c>
      <c r="L15" s="35">
        <v>0</v>
      </c>
      <c r="M15" s="39">
        <v>44028</v>
      </c>
      <c r="O15" s="30">
        <v>24</v>
      </c>
      <c r="P15" s="30">
        <f>COUNTIF($K$2:$K$25,24)</f>
        <v>1</v>
      </c>
    </row>
    <row r="16" spans="1:16" s="3" customFormat="1" ht="14.25" x14ac:dyDescent="0.2">
      <c r="A16" s="35">
        <v>2017</v>
      </c>
      <c r="B16" s="35">
        <v>2017</v>
      </c>
      <c r="C16" s="36" t="s">
        <v>221</v>
      </c>
      <c r="D16" s="36" t="s">
        <v>222</v>
      </c>
      <c r="E16" s="37" t="s">
        <v>22</v>
      </c>
      <c r="F16" s="36" t="s">
        <v>223</v>
      </c>
      <c r="G16" s="38">
        <v>2019</v>
      </c>
      <c r="H16" s="36" t="s">
        <v>402</v>
      </c>
      <c r="I16" s="36" t="s">
        <v>403</v>
      </c>
      <c r="J16" s="35">
        <v>5</v>
      </c>
      <c r="K16" s="35">
        <v>27</v>
      </c>
      <c r="L16" s="35">
        <v>0</v>
      </c>
      <c r="M16" s="39">
        <v>44028</v>
      </c>
      <c r="O16" s="30">
        <v>25</v>
      </c>
      <c r="P16" s="30">
        <f>COUNTIF($K$2:$K$25,25)</f>
        <v>1</v>
      </c>
    </row>
    <row r="17" spans="1:16" s="3" customFormat="1" ht="14.25" x14ac:dyDescent="0.2">
      <c r="A17" s="35">
        <v>2017</v>
      </c>
      <c r="B17" s="35">
        <v>2017</v>
      </c>
      <c r="C17" s="36" t="s">
        <v>224</v>
      </c>
      <c r="D17" s="36" t="s">
        <v>40</v>
      </c>
      <c r="E17" s="37" t="s">
        <v>22</v>
      </c>
      <c r="F17" s="36" t="s">
        <v>225</v>
      </c>
      <c r="G17" s="38">
        <v>2019</v>
      </c>
      <c r="H17" s="36" t="s">
        <v>402</v>
      </c>
      <c r="I17" s="36" t="s">
        <v>403</v>
      </c>
      <c r="J17" s="35">
        <v>5</v>
      </c>
      <c r="K17" s="35">
        <v>29</v>
      </c>
      <c r="L17" s="35">
        <v>0</v>
      </c>
      <c r="M17" s="39">
        <v>44028</v>
      </c>
      <c r="O17" s="30">
        <v>26</v>
      </c>
      <c r="P17" s="30">
        <f>COUNTIF($K$2:$K$25,26)</f>
        <v>2</v>
      </c>
    </row>
    <row r="18" spans="1:16" s="3" customFormat="1" ht="14.25" x14ac:dyDescent="0.2">
      <c r="A18" s="35">
        <v>2017</v>
      </c>
      <c r="B18" s="35">
        <v>2016</v>
      </c>
      <c r="C18" s="36" t="s">
        <v>226</v>
      </c>
      <c r="D18" s="36" t="s">
        <v>227</v>
      </c>
      <c r="E18" s="37" t="s">
        <v>22</v>
      </c>
      <c r="F18" s="36" t="s">
        <v>228</v>
      </c>
      <c r="G18" s="38">
        <v>2019</v>
      </c>
      <c r="H18" s="36" t="s">
        <v>402</v>
      </c>
      <c r="I18" s="36" t="s">
        <v>403</v>
      </c>
      <c r="J18" s="35">
        <v>5</v>
      </c>
      <c r="K18" s="35">
        <v>28</v>
      </c>
      <c r="L18" s="35">
        <v>0</v>
      </c>
      <c r="M18" s="39">
        <v>44028</v>
      </c>
      <c r="O18" s="30">
        <v>27</v>
      </c>
      <c r="P18" s="30">
        <f>COUNTIF($K$2:$K$25,27)</f>
        <v>2</v>
      </c>
    </row>
    <row r="19" spans="1:16" s="3" customFormat="1" ht="14.25" x14ac:dyDescent="0.2">
      <c r="A19" s="35">
        <v>2017</v>
      </c>
      <c r="B19" s="35">
        <v>2017</v>
      </c>
      <c r="C19" s="36" t="s">
        <v>229</v>
      </c>
      <c r="D19" s="36" t="s">
        <v>230</v>
      </c>
      <c r="E19" s="37" t="s">
        <v>22</v>
      </c>
      <c r="F19" s="36" t="s">
        <v>231</v>
      </c>
      <c r="G19" s="38">
        <v>2019</v>
      </c>
      <c r="H19" s="36" t="s">
        <v>402</v>
      </c>
      <c r="I19" s="36" t="s">
        <v>403</v>
      </c>
      <c r="J19" s="35">
        <v>5</v>
      </c>
      <c r="K19" s="35">
        <v>30</v>
      </c>
      <c r="L19" s="35">
        <v>0</v>
      </c>
      <c r="M19" s="39">
        <v>44028</v>
      </c>
      <c r="O19" s="30">
        <v>28</v>
      </c>
      <c r="P19" s="30">
        <f>COUNTIF($K$2:$K$25,28)</f>
        <v>7</v>
      </c>
    </row>
    <row r="20" spans="1:16" s="3" customFormat="1" ht="14.25" x14ac:dyDescent="0.2">
      <c r="A20" s="35">
        <v>2017</v>
      </c>
      <c r="B20" s="35">
        <v>2016</v>
      </c>
      <c r="C20" s="36" t="s">
        <v>232</v>
      </c>
      <c r="D20" s="36" t="s">
        <v>233</v>
      </c>
      <c r="E20" s="37" t="s">
        <v>16</v>
      </c>
      <c r="F20" s="36" t="s">
        <v>234</v>
      </c>
      <c r="G20" s="38">
        <v>2019</v>
      </c>
      <c r="H20" s="36" t="s">
        <v>402</v>
      </c>
      <c r="I20" s="36" t="s">
        <v>403</v>
      </c>
      <c r="J20" s="35">
        <v>5</v>
      </c>
      <c r="K20" s="35">
        <v>29</v>
      </c>
      <c r="L20" s="35">
        <v>0</v>
      </c>
      <c r="M20" s="39">
        <v>44028</v>
      </c>
      <c r="O20" s="30">
        <v>29</v>
      </c>
      <c r="P20" s="30">
        <f>COUNTIF($K$2:$K$25,29)</f>
        <v>7</v>
      </c>
    </row>
    <row r="21" spans="1:16" s="3" customFormat="1" ht="14.25" x14ac:dyDescent="0.2">
      <c r="A21" s="35">
        <v>2017</v>
      </c>
      <c r="B21" s="35">
        <v>2017</v>
      </c>
      <c r="C21" s="36" t="s">
        <v>235</v>
      </c>
      <c r="D21" s="36" t="s">
        <v>126</v>
      </c>
      <c r="E21" s="37" t="s">
        <v>22</v>
      </c>
      <c r="F21" s="36" t="s">
        <v>236</v>
      </c>
      <c r="G21" s="38">
        <v>2019</v>
      </c>
      <c r="H21" s="36" t="s">
        <v>402</v>
      </c>
      <c r="I21" s="36" t="s">
        <v>403</v>
      </c>
      <c r="J21" s="35">
        <v>5</v>
      </c>
      <c r="K21" s="35">
        <v>28</v>
      </c>
      <c r="L21" s="35">
        <v>0</v>
      </c>
      <c r="M21" s="39">
        <v>44028</v>
      </c>
      <c r="O21" s="30">
        <v>30</v>
      </c>
      <c r="P21" s="30">
        <f>COUNTIF($K$2:$K$25,30)</f>
        <v>1</v>
      </c>
    </row>
    <row r="22" spans="1:16" s="3" customFormat="1" ht="14.25" x14ac:dyDescent="0.2">
      <c r="A22" s="35">
        <v>2016</v>
      </c>
      <c r="B22" s="35">
        <v>2016</v>
      </c>
      <c r="C22" s="36" t="s">
        <v>245</v>
      </c>
      <c r="D22" s="36" t="s">
        <v>246</v>
      </c>
      <c r="E22" s="37" t="s">
        <v>22</v>
      </c>
      <c r="F22" s="36" t="s">
        <v>247</v>
      </c>
      <c r="G22" s="38">
        <v>2018</v>
      </c>
      <c r="H22" s="36" t="s">
        <v>402</v>
      </c>
      <c r="I22" s="36" t="s">
        <v>403</v>
      </c>
      <c r="J22" s="35">
        <v>5</v>
      </c>
      <c r="K22" s="35">
        <v>22</v>
      </c>
      <c r="L22" s="35">
        <v>0</v>
      </c>
      <c r="M22" s="39">
        <v>44091</v>
      </c>
      <c r="O22" s="30" t="s">
        <v>363</v>
      </c>
      <c r="P22" s="30">
        <f>COUNTIF($K$2:$K$25,31)</f>
        <v>1</v>
      </c>
    </row>
    <row r="23" spans="1:16" s="3" customFormat="1" ht="12" x14ac:dyDescent="0.2">
      <c r="A23" s="35">
        <v>2017</v>
      </c>
      <c r="B23" s="35">
        <v>2016</v>
      </c>
      <c r="C23" s="36" t="s">
        <v>219</v>
      </c>
      <c r="D23" s="36" t="s">
        <v>52</v>
      </c>
      <c r="E23" s="37" t="s">
        <v>22</v>
      </c>
      <c r="F23" s="36" t="s">
        <v>220</v>
      </c>
      <c r="G23" s="38">
        <v>2019</v>
      </c>
      <c r="H23" s="36" t="s">
        <v>402</v>
      </c>
      <c r="I23" s="36" t="s">
        <v>403</v>
      </c>
      <c r="J23" s="35">
        <v>5</v>
      </c>
      <c r="K23" s="35">
        <v>28</v>
      </c>
      <c r="L23" s="35">
        <v>0</v>
      </c>
      <c r="M23" s="39">
        <v>44091</v>
      </c>
    </row>
    <row r="24" spans="1:16" s="3" customFormat="1" ht="12" x14ac:dyDescent="0.2">
      <c r="A24" s="35">
        <v>2016</v>
      </c>
      <c r="B24" s="35">
        <v>2016</v>
      </c>
      <c r="C24" s="36" t="s">
        <v>248</v>
      </c>
      <c r="D24" s="36" t="s">
        <v>249</v>
      </c>
      <c r="E24" s="37" t="s">
        <v>16</v>
      </c>
      <c r="F24" s="36" t="s">
        <v>250</v>
      </c>
      <c r="G24" s="38">
        <v>2018</v>
      </c>
      <c r="H24" s="36" t="s">
        <v>402</v>
      </c>
      <c r="I24" s="36" t="s">
        <v>403</v>
      </c>
      <c r="J24" s="35">
        <v>5</v>
      </c>
      <c r="K24" s="35">
        <v>24</v>
      </c>
      <c r="L24" s="35">
        <v>0</v>
      </c>
      <c r="M24" s="39">
        <v>44175</v>
      </c>
    </row>
    <row r="25" spans="1:16" s="3" customFormat="1" ht="12" x14ac:dyDescent="0.2">
      <c r="A25" s="35">
        <v>2017</v>
      </c>
      <c r="B25" s="35">
        <v>2017</v>
      </c>
      <c r="C25" s="36" t="s">
        <v>197</v>
      </c>
      <c r="D25" s="36" t="s">
        <v>198</v>
      </c>
      <c r="E25" s="37" t="s">
        <v>16</v>
      </c>
      <c r="F25" s="36" t="s">
        <v>199</v>
      </c>
      <c r="G25" s="38">
        <v>2019</v>
      </c>
      <c r="H25" s="36" t="s">
        <v>402</v>
      </c>
      <c r="I25" s="36" t="s">
        <v>403</v>
      </c>
      <c r="J25" s="35">
        <v>5</v>
      </c>
      <c r="K25" s="35">
        <v>28</v>
      </c>
      <c r="L25" s="35">
        <v>0</v>
      </c>
      <c r="M25" s="39">
        <v>44175</v>
      </c>
    </row>
    <row r="26" spans="1:16" s="3" customFormat="1" ht="12" x14ac:dyDescent="0.2">
      <c r="A26" s="40">
        <v>2018</v>
      </c>
      <c r="B26" s="40">
        <v>2018</v>
      </c>
      <c r="C26" s="41" t="s">
        <v>135</v>
      </c>
      <c r="D26" s="41" t="s">
        <v>136</v>
      </c>
      <c r="E26" s="41" t="s">
        <v>22</v>
      </c>
      <c r="F26" s="41" t="s">
        <v>137</v>
      </c>
      <c r="G26" s="46">
        <v>2020</v>
      </c>
      <c r="H26" s="41" t="s">
        <v>402</v>
      </c>
      <c r="I26" s="41" t="s">
        <v>403</v>
      </c>
      <c r="J26" s="40">
        <v>5</v>
      </c>
      <c r="K26" s="40">
        <v>28</v>
      </c>
      <c r="L26" s="40">
        <v>0</v>
      </c>
      <c r="M26" s="42">
        <v>44358</v>
      </c>
    </row>
    <row r="27" spans="1:16" s="3" customFormat="1" ht="12" x14ac:dyDescent="0.2">
      <c r="A27" s="40">
        <v>2018</v>
      </c>
      <c r="B27" s="40">
        <v>2018</v>
      </c>
      <c r="C27" s="41" t="s">
        <v>173</v>
      </c>
      <c r="D27" s="41" t="s">
        <v>174</v>
      </c>
      <c r="E27" s="41" t="s">
        <v>22</v>
      </c>
      <c r="F27" s="41" t="s">
        <v>175</v>
      </c>
      <c r="G27" s="46">
        <v>2020</v>
      </c>
      <c r="H27" s="41" t="s">
        <v>402</v>
      </c>
      <c r="I27" s="41" t="s">
        <v>403</v>
      </c>
      <c r="J27" s="40">
        <v>5</v>
      </c>
      <c r="K27" s="40">
        <v>29</v>
      </c>
      <c r="L27" s="40">
        <v>0</v>
      </c>
      <c r="M27" s="42">
        <v>44358</v>
      </c>
    </row>
    <row r="28" spans="1:16" s="3" customFormat="1" ht="12" x14ac:dyDescent="0.2">
      <c r="A28" s="40">
        <v>2018</v>
      </c>
      <c r="B28" s="40">
        <v>2018</v>
      </c>
      <c r="C28" s="41" t="s">
        <v>182</v>
      </c>
      <c r="D28" s="41" t="s">
        <v>163</v>
      </c>
      <c r="E28" s="41" t="s">
        <v>22</v>
      </c>
      <c r="F28" s="41" t="s">
        <v>183</v>
      </c>
      <c r="G28" s="46">
        <v>2020</v>
      </c>
      <c r="H28" s="41" t="s">
        <v>402</v>
      </c>
      <c r="I28" s="41" t="s">
        <v>403</v>
      </c>
      <c r="J28" s="40">
        <v>5</v>
      </c>
      <c r="K28" s="40">
        <v>27</v>
      </c>
      <c r="L28" s="40">
        <v>0</v>
      </c>
      <c r="M28" s="42">
        <v>44358</v>
      </c>
    </row>
    <row r="29" spans="1:16" s="3" customFormat="1" ht="12" x14ac:dyDescent="0.2">
      <c r="A29" s="40">
        <v>2018</v>
      </c>
      <c r="B29" s="40">
        <v>2018</v>
      </c>
      <c r="C29" s="41" t="s">
        <v>184</v>
      </c>
      <c r="D29" s="41" t="s">
        <v>49</v>
      </c>
      <c r="E29" s="41" t="s">
        <v>22</v>
      </c>
      <c r="F29" s="41" t="s">
        <v>185</v>
      </c>
      <c r="G29" s="46">
        <v>2020</v>
      </c>
      <c r="H29" s="41" t="s">
        <v>402</v>
      </c>
      <c r="I29" s="41" t="s">
        <v>403</v>
      </c>
      <c r="J29" s="40">
        <v>5</v>
      </c>
      <c r="K29" s="40">
        <v>28</v>
      </c>
      <c r="L29" s="40">
        <v>0</v>
      </c>
      <c r="M29" s="42">
        <v>44358</v>
      </c>
    </row>
    <row r="30" spans="1:16" s="3" customFormat="1" ht="12" x14ac:dyDescent="0.2">
      <c r="A30" s="40">
        <v>2018</v>
      </c>
      <c r="B30" s="40">
        <v>2017</v>
      </c>
      <c r="C30" s="41" t="s">
        <v>92</v>
      </c>
      <c r="D30" s="41" t="s">
        <v>93</v>
      </c>
      <c r="E30" s="41" t="s">
        <v>16</v>
      </c>
      <c r="F30" s="41" t="s">
        <v>94</v>
      </c>
      <c r="G30" s="46">
        <v>2020</v>
      </c>
      <c r="H30" s="41" t="s">
        <v>402</v>
      </c>
      <c r="I30" s="41" t="s">
        <v>403</v>
      </c>
      <c r="J30" s="40">
        <v>5</v>
      </c>
      <c r="K30" s="40">
        <v>27</v>
      </c>
      <c r="L30" s="40">
        <v>0</v>
      </c>
      <c r="M30" s="42">
        <v>44364</v>
      </c>
    </row>
    <row r="31" spans="1:16" s="3" customFormat="1" ht="12" x14ac:dyDescent="0.2">
      <c r="A31" s="40">
        <v>2018</v>
      </c>
      <c r="B31" s="40">
        <v>2018</v>
      </c>
      <c r="C31" s="41" t="s">
        <v>95</v>
      </c>
      <c r="D31" s="41" t="s">
        <v>82</v>
      </c>
      <c r="E31" s="41" t="s">
        <v>16</v>
      </c>
      <c r="F31" s="41" t="s">
        <v>96</v>
      </c>
      <c r="G31" s="46">
        <v>2020</v>
      </c>
      <c r="H31" s="41" t="s">
        <v>402</v>
      </c>
      <c r="I31" s="41" t="s">
        <v>403</v>
      </c>
      <c r="J31" s="40">
        <v>5</v>
      </c>
      <c r="K31" s="40">
        <v>27</v>
      </c>
      <c r="L31" s="40">
        <v>0</v>
      </c>
      <c r="M31" s="42">
        <v>44364</v>
      </c>
    </row>
    <row r="32" spans="1:16" s="3" customFormat="1" ht="12" x14ac:dyDescent="0.2">
      <c r="A32" s="40">
        <v>2018</v>
      </c>
      <c r="B32" s="40">
        <v>2018</v>
      </c>
      <c r="C32" s="41" t="s">
        <v>103</v>
      </c>
      <c r="D32" s="41" t="s">
        <v>37</v>
      </c>
      <c r="E32" s="41" t="s">
        <v>22</v>
      </c>
      <c r="F32" s="41" t="s">
        <v>104</v>
      </c>
      <c r="G32" s="46">
        <v>2020</v>
      </c>
      <c r="H32" s="41" t="s">
        <v>402</v>
      </c>
      <c r="I32" s="41" t="s">
        <v>403</v>
      </c>
      <c r="J32" s="40">
        <v>5</v>
      </c>
      <c r="K32" s="40">
        <v>27</v>
      </c>
      <c r="L32" s="40">
        <v>0</v>
      </c>
      <c r="M32" s="42">
        <v>44364</v>
      </c>
    </row>
    <row r="33" spans="1:16" s="3" customFormat="1" ht="12" x14ac:dyDescent="0.2">
      <c r="A33" s="40">
        <v>2018</v>
      </c>
      <c r="B33" s="40">
        <v>2018</v>
      </c>
      <c r="C33" s="41" t="s">
        <v>105</v>
      </c>
      <c r="D33" s="41" t="s">
        <v>106</v>
      </c>
      <c r="E33" s="41" t="s">
        <v>16</v>
      </c>
      <c r="F33" s="41" t="s">
        <v>107</v>
      </c>
      <c r="G33" s="46">
        <v>2020</v>
      </c>
      <c r="H33" s="41" t="s">
        <v>402</v>
      </c>
      <c r="I33" s="41" t="s">
        <v>403</v>
      </c>
      <c r="J33" s="40">
        <v>5</v>
      </c>
      <c r="K33" s="40">
        <v>26</v>
      </c>
      <c r="L33" s="40">
        <v>0</v>
      </c>
      <c r="M33" s="42">
        <v>44364</v>
      </c>
    </row>
    <row r="34" spans="1:16" s="3" customFormat="1" ht="14.25" x14ac:dyDescent="0.2">
      <c r="A34" s="40">
        <v>2018</v>
      </c>
      <c r="B34" s="40">
        <v>2018</v>
      </c>
      <c r="C34" s="41" t="s">
        <v>108</v>
      </c>
      <c r="D34" s="41" t="s">
        <v>109</v>
      </c>
      <c r="E34" s="41" t="s">
        <v>22</v>
      </c>
      <c r="F34" s="41" t="s">
        <v>110</v>
      </c>
      <c r="G34" s="46">
        <v>2020</v>
      </c>
      <c r="H34" s="41" t="s">
        <v>402</v>
      </c>
      <c r="I34" s="41" t="s">
        <v>403</v>
      </c>
      <c r="J34" s="40">
        <v>5</v>
      </c>
      <c r="K34" s="40">
        <v>26</v>
      </c>
      <c r="L34" s="40">
        <v>0</v>
      </c>
      <c r="M34" s="42">
        <v>44364</v>
      </c>
      <c r="O34" s="30">
        <v>18</v>
      </c>
      <c r="P34" s="30">
        <f>COUNTIF($K$26:$K$56,18)</f>
        <v>0</v>
      </c>
    </row>
    <row r="35" spans="1:16" s="3" customFormat="1" ht="14.25" x14ac:dyDescent="0.2">
      <c r="A35" s="40">
        <v>2018</v>
      </c>
      <c r="B35" s="40">
        <v>2017</v>
      </c>
      <c r="C35" s="41" t="s">
        <v>114</v>
      </c>
      <c r="D35" s="41" t="s">
        <v>115</v>
      </c>
      <c r="E35" s="41" t="s">
        <v>22</v>
      </c>
      <c r="F35" s="41" t="s">
        <v>116</v>
      </c>
      <c r="G35" s="46">
        <v>2020</v>
      </c>
      <c r="H35" s="41" t="s">
        <v>402</v>
      </c>
      <c r="I35" s="41" t="s">
        <v>403</v>
      </c>
      <c r="J35" s="40">
        <v>5</v>
      </c>
      <c r="K35" s="40">
        <v>27</v>
      </c>
      <c r="L35" s="40">
        <v>0</v>
      </c>
      <c r="M35" s="42">
        <v>44364</v>
      </c>
      <c r="O35" s="30">
        <v>19</v>
      </c>
      <c r="P35" s="30">
        <f>COUNTIF($K$26:$K$56,19)</f>
        <v>0</v>
      </c>
    </row>
    <row r="36" spans="1:16" s="3" customFormat="1" ht="14.25" x14ac:dyDescent="0.2">
      <c r="A36" s="40">
        <v>2018</v>
      </c>
      <c r="B36" s="40">
        <v>2018</v>
      </c>
      <c r="C36" s="41" t="s">
        <v>117</v>
      </c>
      <c r="D36" s="41" t="s">
        <v>118</v>
      </c>
      <c r="E36" s="41" t="s">
        <v>22</v>
      </c>
      <c r="F36" s="41" t="s">
        <v>119</v>
      </c>
      <c r="G36" s="46">
        <v>2020</v>
      </c>
      <c r="H36" s="41" t="s">
        <v>402</v>
      </c>
      <c r="I36" s="41" t="s">
        <v>403</v>
      </c>
      <c r="J36" s="40">
        <v>5</v>
      </c>
      <c r="K36" s="40">
        <v>29</v>
      </c>
      <c r="L36" s="40">
        <v>0</v>
      </c>
      <c r="M36" s="42">
        <v>44364</v>
      </c>
      <c r="O36" s="30">
        <v>20</v>
      </c>
      <c r="P36" s="30">
        <f>COUNTIF($K$26:$K$56,20)</f>
        <v>1</v>
      </c>
    </row>
    <row r="37" spans="1:16" s="3" customFormat="1" ht="14.25" x14ac:dyDescent="0.2">
      <c r="A37" s="40">
        <v>2018</v>
      </c>
      <c r="B37" s="40">
        <v>2017</v>
      </c>
      <c r="C37" s="41" t="s">
        <v>123</v>
      </c>
      <c r="D37" s="41" t="s">
        <v>40</v>
      </c>
      <c r="E37" s="41" t="s">
        <v>22</v>
      </c>
      <c r="F37" s="41" t="s">
        <v>124</v>
      </c>
      <c r="G37" s="46">
        <v>2020</v>
      </c>
      <c r="H37" s="41" t="s">
        <v>402</v>
      </c>
      <c r="I37" s="41" t="s">
        <v>403</v>
      </c>
      <c r="J37" s="40">
        <v>5</v>
      </c>
      <c r="K37" s="40">
        <v>26</v>
      </c>
      <c r="L37" s="40">
        <v>0</v>
      </c>
      <c r="M37" s="42">
        <v>44364</v>
      </c>
      <c r="O37" s="30">
        <v>21</v>
      </c>
      <c r="P37" s="30">
        <f>COUNTIF($K$26:$K$56,21)</f>
        <v>0</v>
      </c>
    </row>
    <row r="38" spans="1:16" s="3" customFormat="1" ht="14.25" x14ac:dyDescent="0.2">
      <c r="A38" s="40">
        <v>2018</v>
      </c>
      <c r="B38" s="40">
        <v>2017</v>
      </c>
      <c r="C38" s="41" t="s">
        <v>125</v>
      </c>
      <c r="D38" s="41" t="s">
        <v>126</v>
      </c>
      <c r="E38" s="41" t="s">
        <v>22</v>
      </c>
      <c r="F38" s="41" t="s">
        <v>127</v>
      </c>
      <c r="G38" s="46">
        <v>2020</v>
      </c>
      <c r="H38" s="41" t="s">
        <v>402</v>
      </c>
      <c r="I38" s="41" t="s">
        <v>403</v>
      </c>
      <c r="J38" s="40">
        <v>5</v>
      </c>
      <c r="K38" s="40">
        <v>23</v>
      </c>
      <c r="L38" s="40">
        <v>0</v>
      </c>
      <c r="M38" s="42">
        <v>44364</v>
      </c>
      <c r="O38" s="30">
        <v>22</v>
      </c>
      <c r="P38" s="30">
        <f>COUNTIF($K$26:$K$56,22)</f>
        <v>0</v>
      </c>
    </row>
    <row r="39" spans="1:16" s="3" customFormat="1" ht="14.25" x14ac:dyDescent="0.2">
      <c r="A39" s="40">
        <v>2018</v>
      </c>
      <c r="B39" s="40">
        <v>2018</v>
      </c>
      <c r="C39" s="41" t="s">
        <v>128</v>
      </c>
      <c r="D39" s="41" t="s">
        <v>109</v>
      </c>
      <c r="E39" s="41" t="s">
        <v>22</v>
      </c>
      <c r="F39" s="41" t="s">
        <v>129</v>
      </c>
      <c r="G39" s="46">
        <v>2020</v>
      </c>
      <c r="H39" s="41" t="s">
        <v>402</v>
      </c>
      <c r="I39" s="41" t="s">
        <v>403</v>
      </c>
      <c r="J39" s="40">
        <v>5</v>
      </c>
      <c r="K39" s="40">
        <v>27</v>
      </c>
      <c r="L39" s="40">
        <v>0</v>
      </c>
      <c r="M39" s="42">
        <v>44364</v>
      </c>
      <c r="O39" s="30">
        <v>23</v>
      </c>
      <c r="P39" s="30">
        <f>COUNTIF($K$26:$K$56,23)</f>
        <v>2</v>
      </c>
    </row>
    <row r="40" spans="1:16" s="3" customFormat="1" ht="14.25" x14ac:dyDescent="0.2">
      <c r="A40" s="40">
        <v>2018</v>
      </c>
      <c r="B40" s="40">
        <v>2018</v>
      </c>
      <c r="C40" s="41" t="s">
        <v>132</v>
      </c>
      <c r="D40" s="41" t="s">
        <v>133</v>
      </c>
      <c r="E40" s="41" t="s">
        <v>16</v>
      </c>
      <c r="F40" s="41" t="s">
        <v>134</v>
      </c>
      <c r="G40" s="46">
        <v>2020</v>
      </c>
      <c r="H40" s="41" t="s">
        <v>402</v>
      </c>
      <c r="I40" s="41" t="s">
        <v>403</v>
      </c>
      <c r="J40" s="40">
        <v>5</v>
      </c>
      <c r="K40" s="40">
        <v>28</v>
      </c>
      <c r="L40" s="40">
        <v>0</v>
      </c>
      <c r="M40" s="42">
        <v>44364</v>
      </c>
      <c r="O40" s="30">
        <v>24</v>
      </c>
      <c r="P40" s="30">
        <f>COUNTIF($K$26:$K$56,24)</f>
        <v>4</v>
      </c>
    </row>
    <row r="41" spans="1:16" s="3" customFormat="1" ht="14.25" x14ac:dyDescent="0.2">
      <c r="A41" s="40">
        <v>2018</v>
      </c>
      <c r="B41" s="40">
        <v>2007</v>
      </c>
      <c r="C41" s="41" t="s">
        <v>144</v>
      </c>
      <c r="D41" s="41" t="s">
        <v>145</v>
      </c>
      <c r="E41" s="41" t="s">
        <v>16</v>
      </c>
      <c r="F41" s="41" t="s">
        <v>146</v>
      </c>
      <c r="G41" s="46">
        <v>2020</v>
      </c>
      <c r="H41" s="41" t="s">
        <v>402</v>
      </c>
      <c r="I41" s="41" t="s">
        <v>403</v>
      </c>
      <c r="J41" s="40">
        <v>5</v>
      </c>
      <c r="K41" s="40">
        <v>28</v>
      </c>
      <c r="L41" s="40">
        <v>0</v>
      </c>
      <c r="M41" s="42">
        <v>44364</v>
      </c>
      <c r="O41" s="30">
        <v>25</v>
      </c>
      <c r="P41" s="30">
        <f>COUNTIF($K$26:$K$56,25)</f>
        <v>1</v>
      </c>
    </row>
    <row r="42" spans="1:16" s="3" customFormat="1" ht="14.25" x14ac:dyDescent="0.2">
      <c r="A42" s="40">
        <v>2018</v>
      </c>
      <c r="B42" s="40">
        <v>2018</v>
      </c>
      <c r="C42" s="41" t="s">
        <v>153</v>
      </c>
      <c r="D42" s="41" t="s">
        <v>154</v>
      </c>
      <c r="E42" s="41" t="s">
        <v>22</v>
      </c>
      <c r="F42" s="41" t="s">
        <v>155</v>
      </c>
      <c r="G42" s="46">
        <v>2020</v>
      </c>
      <c r="H42" s="41" t="s">
        <v>402</v>
      </c>
      <c r="I42" s="41" t="s">
        <v>403</v>
      </c>
      <c r="J42" s="40">
        <v>5</v>
      </c>
      <c r="K42" s="40">
        <v>28</v>
      </c>
      <c r="L42" s="40">
        <v>0</v>
      </c>
      <c r="M42" s="42">
        <v>44364</v>
      </c>
      <c r="O42" s="30">
        <v>26</v>
      </c>
      <c r="P42" s="30">
        <f>COUNTIF($K$26:$K$56,26)</f>
        <v>8</v>
      </c>
    </row>
    <row r="43" spans="1:16" s="3" customFormat="1" ht="14.25" x14ac:dyDescent="0.2">
      <c r="A43" s="40">
        <v>2018</v>
      </c>
      <c r="B43" s="40">
        <v>2016</v>
      </c>
      <c r="C43" s="41" t="s">
        <v>156</v>
      </c>
      <c r="D43" s="41" t="s">
        <v>34</v>
      </c>
      <c r="E43" s="41" t="s">
        <v>22</v>
      </c>
      <c r="F43" s="41" t="s">
        <v>157</v>
      </c>
      <c r="G43" s="46">
        <v>2020</v>
      </c>
      <c r="H43" s="41" t="s">
        <v>402</v>
      </c>
      <c r="I43" s="41" t="s">
        <v>403</v>
      </c>
      <c r="J43" s="40">
        <v>5</v>
      </c>
      <c r="K43" s="40">
        <v>27</v>
      </c>
      <c r="L43" s="40">
        <v>0</v>
      </c>
      <c r="M43" s="42">
        <v>44364</v>
      </c>
      <c r="O43" s="30">
        <v>27</v>
      </c>
      <c r="P43" s="30">
        <f>COUNTIF($K$26:$K$56,27)</f>
        <v>8</v>
      </c>
    </row>
    <row r="44" spans="1:16" s="3" customFormat="1" ht="14.25" x14ac:dyDescent="0.2">
      <c r="A44" s="40">
        <v>2018</v>
      </c>
      <c r="B44" s="40">
        <v>2018</v>
      </c>
      <c r="C44" s="41" t="s">
        <v>158</v>
      </c>
      <c r="D44" s="41" t="s">
        <v>25</v>
      </c>
      <c r="E44" s="41" t="s">
        <v>22</v>
      </c>
      <c r="F44" s="41" t="s">
        <v>159</v>
      </c>
      <c r="G44" s="46">
        <v>2020</v>
      </c>
      <c r="H44" s="41" t="s">
        <v>402</v>
      </c>
      <c r="I44" s="41" t="s">
        <v>403</v>
      </c>
      <c r="J44" s="40">
        <v>5</v>
      </c>
      <c r="K44" s="40">
        <v>26</v>
      </c>
      <c r="L44" s="40">
        <v>0</v>
      </c>
      <c r="M44" s="42">
        <v>44364</v>
      </c>
      <c r="O44" s="30">
        <v>28</v>
      </c>
      <c r="P44" s="30">
        <f>COUNTIF($K$26:$K$56,28)</f>
        <v>5</v>
      </c>
    </row>
    <row r="45" spans="1:16" s="3" customFormat="1" ht="14.25" x14ac:dyDescent="0.2">
      <c r="A45" s="40">
        <v>2018</v>
      </c>
      <c r="B45" s="40">
        <v>2018</v>
      </c>
      <c r="C45" s="41" t="s">
        <v>160</v>
      </c>
      <c r="D45" s="41" t="s">
        <v>79</v>
      </c>
      <c r="E45" s="41" t="s">
        <v>22</v>
      </c>
      <c r="F45" s="41" t="s">
        <v>161</v>
      </c>
      <c r="G45" s="46">
        <v>2020</v>
      </c>
      <c r="H45" s="41" t="s">
        <v>402</v>
      </c>
      <c r="I45" s="41" t="s">
        <v>403</v>
      </c>
      <c r="J45" s="40">
        <v>5</v>
      </c>
      <c r="K45" s="40">
        <v>27</v>
      </c>
      <c r="L45" s="40">
        <v>0</v>
      </c>
      <c r="M45" s="42">
        <v>44364</v>
      </c>
      <c r="O45" s="30">
        <v>29</v>
      </c>
      <c r="P45" s="30">
        <f>COUNTIF($K$26:$K$56,29)</f>
        <v>2</v>
      </c>
    </row>
    <row r="46" spans="1:16" s="3" customFormat="1" ht="14.25" x14ac:dyDescent="0.2">
      <c r="A46" s="40">
        <v>2018</v>
      </c>
      <c r="B46" s="40">
        <v>2018</v>
      </c>
      <c r="C46" s="41" t="s">
        <v>162</v>
      </c>
      <c r="D46" s="41" t="s">
        <v>163</v>
      </c>
      <c r="E46" s="41" t="s">
        <v>22</v>
      </c>
      <c r="F46" s="41" t="s">
        <v>164</v>
      </c>
      <c r="G46" s="46">
        <v>2020</v>
      </c>
      <c r="H46" s="41" t="s">
        <v>402</v>
      </c>
      <c r="I46" s="41" t="s">
        <v>403</v>
      </c>
      <c r="J46" s="40">
        <v>5</v>
      </c>
      <c r="K46" s="40">
        <v>24</v>
      </c>
      <c r="L46" s="40">
        <v>0</v>
      </c>
      <c r="M46" s="42">
        <v>44364</v>
      </c>
      <c r="O46" s="30">
        <v>30</v>
      </c>
      <c r="P46" s="30">
        <f>COUNTIF($K$26:$K$56,30)</f>
        <v>0</v>
      </c>
    </row>
    <row r="47" spans="1:16" s="3" customFormat="1" ht="14.25" x14ac:dyDescent="0.2">
      <c r="A47" s="40">
        <v>2018</v>
      </c>
      <c r="B47" s="40">
        <v>2018</v>
      </c>
      <c r="C47" s="41" t="s">
        <v>165</v>
      </c>
      <c r="D47" s="41" t="s">
        <v>34</v>
      </c>
      <c r="E47" s="41" t="s">
        <v>22</v>
      </c>
      <c r="F47" s="41" t="s">
        <v>166</v>
      </c>
      <c r="G47" s="46">
        <v>2020</v>
      </c>
      <c r="H47" s="41" t="s">
        <v>402</v>
      </c>
      <c r="I47" s="41" t="s">
        <v>403</v>
      </c>
      <c r="J47" s="40">
        <v>5</v>
      </c>
      <c r="K47" s="40">
        <v>26</v>
      </c>
      <c r="L47" s="40">
        <v>0</v>
      </c>
      <c r="M47" s="42">
        <v>44364</v>
      </c>
      <c r="O47" s="30" t="s">
        <v>363</v>
      </c>
      <c r="P47" s="30">
        <f>COUNTIF($K$26:$K$56,31)</f>
        <v>0</v>
      </c>
    </row>
    <row r="48" spans="1:16" s="3" customFormat="1" ht="12" x14ac:dyDescent="0.2">
      <c r="A48" s="40">
        <v>2018</v>
      </c>
      <c r="B48" s="40">
        <v>2018</v>
      </c>
      <c r="C48" s="41" t="s">
        <v>170</v>
      </c>
      <c r="D48" s="41" t="s">
        <v>171</v>
      </c>
      <c r="E48" s="41" t="s">
        <v>16</v>
      </c>
      <c r="F48" s="41" t="s">
        <v>172</v>
      </c>
      <c r="G48" s="46">
        <v>2020</v>
      </c>
      <c r="H48" s="41" t="s">
        <v>402</v>
      </c>
      <c r="I48" s="41" t="s">
        <v>403</v>
      </c>
      <c r="J48" s="40">
        <v>5</v>
      </c>
      <c r="K48" s="40">
        <v>26</v>
      </c>
      <c r="L48" s="40">
        <v>0</v>
      </c>
      <c r="M48" s="42">
        <v>44364</v>
      </c>
    </row>
    <row r="49" spans="1:16" s="3" customFormat="1" ht="12" x14ac:dyDescent="0.2">
      <c r="A49" s="40">
        <v>2018</v>
      </c>
      <c r="B49" s="40">
        <v>2018</v>
      </c>
      <c r="C49" s="41" t="s">
        <v>176</v>
      </c>
      <c r="D49" s="41" t="s">
        <v>177</v>
      </c>
      <c r="E49" s="41" t="s">
        <v>16</v>
      </c>
      <c r="F49" s="41" t="s">
        <v>178</v>
      </c>
      <c r="G49" s="46">
        <v>2020</v>
      </c>
      <c r="H49" s="41" t="s">
        <v>402</v>
      </c>
      <c r="I49" s="41" t="s">
        <v>403</v>
      </c>
      <c r="J49" s="40">
        <v>5</v>
      </c>
      <c r="K49" s="40">
        <v>24</v>
      </c>
      <c r="L49" s="40">
        <v>0</v>
      </c>
      <c r="M49" s="42">
        <v>44364</v>
      </c>
    </row>
    <row r="50" spans="1:16" s="3" customFormat="1" ht="12" x14ac:dyDescent="0.2">
      <c r="A50" s="40">
        <v>2018</v>
      </c>
      <c r="B50" s="40">
        <v>2018</v>
      </c>
      <c r="C50" s="41" t="s">
        <v>179</v>
      </c>
      <c r="D50" s="41" t="s">
        <v>180</v>
      </c>
      <c r="E50" s="41" t="s">
        <v>22</v>
      </c>
      <c r="F50" s="41" t="s">
        <v>181</v>
      </c>
      <c r="G50" s="46">
        <v>2020</v>
      </c>
      <c r="H50" s="41" t="s">
        <v>402</v>
      </c>
      <c r="I50" s="41" t="s">
        <v>403</v>
      </c>
      <c r="J50" s="40">
        <v>5</v>
      </c>
      <c r="K50" s="40">
        <v>26</v>
      </c>
      <c r="L50" s="40">
        <v>0</v>
      </c>
      <c r="M50" s="42">
        <v>44364</v>
      </c>
    </row>
    <row r="51" spans="1:16" s="3" customFormat="1" ht="12" x14ac:dyDescent="0.2">
      <c r="A51" s="40">
        <v>2018</v>
      </c>
      <c r="B51" s="40">
        <v>2018</v>
      </c>
      <c r="C51" s="41" t="s">
        <v>150</v>
      </c>
      <c r="D51" s="41" t="s">
        <v>151</v>
      </c>
      <c r="E51" s="41" t="s">
        <v>16</v>
      </c>
      <c r="F51" s="41" t="s">
        <v>152</v>
      </c>
      <c r="G51" s="46">
        <v>2020</v>
      </c>
      <c r="H51" s="41" t="s">
        <v>402</v>
      </c>
      <c r="I51" s="41" t="s">
        <v>403</v>
      </c>
      <c r="J51" s="40">
        <v>5</v>
      </c>
      <c r="K51" s="40">
        <v>25</v>
      </c>
      <c r="L51" s="40">
        <v>0</v>
      </c>
      <c r="M51" s="42">
        <v>44392</v>
      </c>
    </row>
    <row r="52" spans="1:16" s="3" customFormat="1" ht="12" x14ac:dyDescent="0.2">
      <c r="A52" s="40">
        <v>2018</v>
      </c>
      <c r="B52" s="40">
        <v>2018</v>
      </c>
      <c r="C52" s="41" t="s">
        <v>167</v>
      </c>
      <c r="D52" s="41" t="s">
        <v>168</v>
      </c>
      <c r="E52" s="41" t="s">
        <v>22</v>
      </c>
      <c r="F52" s="41" t="s">
        <v>169</v>
      </c>
      <c r="G52" s="46">
        <v>2020</v>
      </c>
      <c r="H52" s="41" t="s">
        <v>402</v>
      </c>
      <c r="I52" s="41" t="s">
        <v>403</v>
      </c>
      <c r="J52" s="40">
        <v>5</v>
      </c>
      <c r="K52" s="40">
        <v>24</v>
      </c>
      <c r="L52" s="40">
        <v>0</v>
      </c>
      <c r="M52" s="42">
        <v>44392</v>
      </c>
    </row>
    <row r="53" spans="1:16" s="3" customFormat="1" ht="12" x14ac:dyDescent="0.2">
      <c r="A53" s="40">
        <v>2018</v>
      </c>
      <c r="B53" s="40">
        <v>2018</v>
      </c>
      <c r="C53" s="41" t="s">
        <v>97</v>
      </c>
      <c r="D53" s="41" t="s">
        <v>98</v>
      </c>
      <c r="E53" s="41" t="s">
        <v>16</v>
      </c>
      <c r="F53" s="41" t="s">
        <v>99</v>
      </c>
      <c r="G53" s="46">
        <v>2020</v>
      </c>
      <c r="H53" s="41" t="s">
        <v>402</v>
      </c>
      <c r="I53" s="41" t="s">
        <v>403</v>
      </c>
      <c r="J53" s="40">
        <v>5</v>
      </c>
      <c r="K53" s="40">
        <v>20</v>
      </c>
      <c r="L53" s="40">
        <v>0</v>
      </c>
      <c r="M53" s="42">
        <v>44455</v>
      </c>
    </row>
    <row r="54" spans="1:16" s="3" customFormat="1" ht="12" x14ac:dyDescent="0.2">
      <c r="A54" s="40">
        <v>2018</v>
      </c>
      <c r="B54" s="40">
        <v>2017</v>
      </c>
      <c r="C54" s="41" t="s">
        <v>100</v>
      </c>
      <c r="D54" s="41" t="s">
        <v>101</v>
      </c>
      <c r="E54" s="41" t="s">
        <v>22</v>
      </c>
      <c r="F54" s="41" t="s">
        <v>102</v>
      </c>
      <c r="G54" s="46">
        <v>2020</v>
      </c>
      <c r="H54" s="41" t="s">
        <v>402</v>
      </c>
      <c r="I54" s="41" t="s">
        <v>403</v>
      </c>
      <c r="J54" s="40">
        <v>5</v>
      </c>
      <c r="K54" s="40">
        <v>26</v>
      </c>
      <c r="L54" s="40">
        <v>0</v>
      </c>
      <c r="M54" s="42">
        <v>44455</v>
      </c>
    </row>
    <row r="55" spans="1:16" s="3" customFormat="1" ht="12" x14ac:dyDescent="0.2">
      <c r="A55" s="40">
        <v>2018</v>
      </c>
      <c r="B55" s="40">
        <v>2018</v>
      </c>
      <c r="C55" s="41" t="s">
        <v>138</v>
      </c>
      <c r="D55" s="41" t="s">
        <v>139</v>
      </c>
      <c r="E55" s="41" t="s">
        <v>22</v>
      </c>
      <c r="F55" s="41" t="s">
        <v>140</v>
      </c>
      <c r="G55" s="46">
        <v>2020</v>
      </c>
      <c r="H55" s="41" t="s">
        <v>402</v>
      </c>
      <c r="I55" s="41" t="s">
        <v>403</v>
      </c>
      <c r="J55" s="40">
        <v>5</v>
      </c>
      <c r="K55" s="40">
        <v>24</v>
      </c>
      <c r="L55" s="40">
        <v>0</v>
      </c>
      <c r="M55" s="42">
        <v>44455</v>
      </c>
    </row>
    <row r="56" spans="1:16" s="3" customFormat="1" ht="12" x14ac:dyDescent="0.2">
      <c r="A56" s="40">
        <v>2018</v>
      </c>
      <c r="B56" s="40">
        <v>2017</v>
      </c>
      <c r="C56" s="41" t="s">
        <v>130</v>
      </c>
      <c r="D56" s="41" t="s">
        <v>82</v>
      </c>
      <c r="E56" s="41" t="s">
        <v>16</v>
      </c>
      <c r="F56" s="41" t="s">
        <v>131</v>
      </c>
      <c r="G56" s="46">
        <v>2020</v>
      </c>
      <c r="H56" s="41" t="s">
        <v>402</v>
      </c>
      <c r="I56" s="41" t="s">
        <v>403</v>
      </c>
      <c r="J56" s="40">
        <v>5</v>
      </c>
      <c r="K56" s="40">
        <v>23</v>
      </c>
      <c r="L56" s="40">
        <v>0</v>
      </c>
      <c r="M56" s="42">
        <v>44539</v>
      </c>
    </row>
    <row r="57" spans="1:16" s="3" customFormat="1" ht="12" x14ac:dyDescent="0.2">
      <c r="A57" s="43">
        <v>2013</v>
      </c>
      <c r="B57" s="43">
        <v>2013</v>
      </c>
      <c r="C57" s="44" t="s">
        <v>263</v>
      </c>
      <c r="D57" s="44" t="s">
        <v>82</v>
      </c>
      <c r="E57" s="44" t="s">
        <v>16</v>
      </c>
      <c r="F57" s="44" t="s">
        <v>264</v>
      </c>
      <c r="G57" s="47">
        <v>2015</v>
      </c>
      <c r="H57" s="44" t="s">
        <v>402</v>
      </c>
      <c r="I57" s="44" t="s">
        <v>403</v>
      </c>
      <c r="J57" s="43">
        <v>5</v>
      </c>
      <c r="K57" s="43">
        <v>24</v>
      </c>
      <c r="L57" s="43">
        <v>0</v>
      </c>
      <c r="M57" s="45">
        <v>44613</v>
      </c>
    </row>
    <row r="58" spans="1:16" s="3" customFormat="1" ht="12" x14ac:dyDescent="0.2">
      <c r="A58" s="43">
        <v>2018</v>
      </c>
      <c r="B58" s="43">
        <v>2018</v>
      </c>
      <c r="C58" s="44" t="s">
        <v>111</v>
      </c>
      <c r="D58" s="44" t="s">
        <v>112</v>
      </c>
      <c r="E58" s="44" t="s">
        <v>16</v>
      </c>
      <c r="F58" s="44" t="s">
        <v>113</v>
      </c>
      <c r="G58" s="47">
        <v>2020</v>
      </c>
      <c r="H58" s="44" t="s">
        <v>402</v>
      </c>
      <c r="I58" s="44" t="s">
        <v>403</v>
      </c>
      <c r="J58" s="43">
        <v>5</v>
      </c>
      <c r="K58" s="43">
        <v>25</v>
      </c>
      <c r="L58" s="43">
        <v>0</v>
      </c>
      <c r="M58" s="45">
        <v>44613</v>
      </c>
    </row>
    <row r="59" spans="1:16" s="3" customFormat="1" ht="14.25" x14ac:dyDescent="0.2">
      <c r="A59" s="43">
        <v>2019</v>
      </c>
      <c r="B59" s="43">
        <v>2018</v>
      </c>
      <c r="C59" s="44" t="s">
        <v>27</v>
      </c>
      <c r="D59" s="44" t="s">
        <v>28</v>
      </c>
      <c r="E59" s="44" t="s">
        <v>22</v>
      </c>
      <c r="F59" s="44" t="s">
        <v>29</v>
      </c>
      <c r="G59" s="47">
        <v>2021</v>
      </c>
      <c r="H59" s="44" t="s">
        <v>402</v>
      </c>
      <c r="I59" s="44" t="s">
        <v>403</v>
      </c>
      <c r="J59" s="43">
        <v>5</v>
      </c>
      <c r="K59" s="43">
        <v>28</v>
      </c>
      <c r="L59" s="43">
        <v>0</v>
      </c>
      <c r="M59" s="45">
        <v>44722</v>
      </c>
      <c r="O59" s="30">
        <v>18</v>
      </c>
      <c r="P59" s="30">
        <f>COUNTIF($K$57:$K$81,18)</f>
        <v>0</v>
      </c>
    </row>
    <row r="60" spans="1:16" s="3" customFormat="1" ht="14.25" x14ac:dyDescent="0.2">
      <c r="A60" s="43">
        <v>2019</v>
      </c>
      <c r="B60" s="43">
        <v>2019</v>
      </c>
      <c r="C60" s="44" t="s">
        <v>36</v>
      </c>
      <c r="D60" s="44" t="s">
        <v>37</v>
      </c>
      <c r="E60" s="44" t="s">
        <v>22</v>
      </c>
      <c r="F60" s="44" t="s">
        <v>38</v>
      </c>
      <c r="G60" s="47">
        <v>2021</v>
      </c>
      <c r="H60" s="44" t="s">
        <v>402</v>
      </c>
      <c r="I60" s="44" t="s">
        <v>403</v>
      </c>
      <c r="J60" s="43">
        <v>5</v>
      </c>
      <c r="K60" s="43">
        <v>26</v>
      </c>
      <c r="L60" s="43">
        <v>0</v>
      </c>
      <c r="M60" s="45">
        <v>44722</v>
      </c>
      <c r="O60" s="30">
        <v>19</v>
      </c>
      <c r="P60" s="30">
        <f>COUNTIF($K$57:$K$81,19)</f>
        <v>0</v>
      </c>
    </row>
    <row r="61" spans="1:16" s="3" customFormat="1" ht="14.25" x14ac:dyDescent="0.2">
      <c r="A61" s="43">
        <v>2019</v>
      </c>
      <c r="B61" s="43">
        <v>2018</v>
      </c>
      <c r="C61" s="44" t="s">
        <v>45</v>
      </c>
      <c r="D61" s="44" t="s">
        <v>46</v>
      </c>
      <c r="E61" s="44" t="s">
        <v>16</v>
      </c>
      <c r="F61" s="44" t="s">
        <v>47</v>
      </c>
      <c r="G61" s="47">
        <v>2021</v>
      </c>
      <c r="H61" s="44" t="s">
        <v>402</v>
      </c>
      <c r="I61" s="44" t="s">
        <v>403</v>
      </c>
      <c r="J61" s="43">
        <v>5</v>
      </c>
      <c r="K61" s="43">
        <v>28</v>
      </c>
      <c r="L61" s="43">
        <v>0</v>
      </c>
      <c r="M61" s="45">
        <v>44722</v>
      </c>
      <c r="O61" s="30">
        <v>20</v>
      </c>
      <c r="P61" s="30">
        <f>COUNTIF($K$57:$K$81,20)</f>
        <v>0</v>
      </c>
    </row>
    <row r="62" spans="1:16" s="3" customFormat="1" ht="14.25" x14ac:dyDescent="0.2">
      <c r="A62" s="43">
        <v>2019</v>
      </c>
      <c r="B62" s="43">
        <v>2019</v>
      </c>
      <c r="C62" s="44" t="s">
        <v>84</v>
      </c>
      <c r="D62" s="44" t="s">
        <v>31</v>
      </c>
      <c r="E62" s="44" t="s">
        <v>22</v>
      </c>
      <c r="F62" s="44" t="s">
        <v>85</v>
      </c>
      <c r="G62" s="47">
        <v>2021</v>
      </c>
      <c r="H62" s="44" t="s">
        <v>402</v>
      </c>
      <c r="I62" s="44" t="s">
        <v>403</v>
      </c>
      <c r="J62" s="43">
        <v>5</v>
      </c>
      <c r="K62" s="43">
        <v>27</v>
      </c>
      <c r="L62" s="43">
        <v>0</v>
      </c>
      <c r="M62" s="45">
        <v>44722</v>
      </c>
      <c r="O62" s="30">
        <v>21</v>
      </c>
      <c r="P62" s="30">
        <f>COUNTIF($K$57:$K$81,21)</f>
        <v>0</v>
      </c>
    </row>
    <row r="63" spans="1:16" s="3" customFormat="1" ht="14.25" x14ac:dyDescent="0.2">
      <c r="A63" s="43">
        <v>2019</v>
      </c>
      <c r="B63" s="43">
        <v>2018</v>
      </c>
      <c r="C63" s="44" t="s">
        <v>89</v>
      </c>
      <c r="D63" s="44" t="s">
        <v>90</v>
      </c>
      <c r="E63" s="44" t="s">
        <v>22</v>
      </c>
      <c r="F63" s="44" t="s">
        <v>91</v>
      </c>
      <c r="G63" s="47">
        <v>2021</v>
      </c>
      <c r="H63" s="44" t="s">
        <v>402</v>
      </c>
      <c r="I63" s="44" t="s">
        <v>403</v>
      </c>
      <c r="J63" s="43">
        <v>5</v>
      </c>
      <c r="K63" s="43">
        <v>27</v>
      </c>
      <c r="L63" s="43">
        <v>0</v>
      </c>
      <c r="M63" s="45">
        <v>44722</v>
      </c>
      <c r="O63" s="30">
        <v>22</v>
      </c>
      <c r="P63" s="30">
        <f>COUNTIF($K$57:$K$81,22)</f>
        <v>1</v>
      </c>
    </row>
    <row r="64" spans="1:16" s="3" customFormat="1" ht="14.25" x14ac:dyDescent="0.2">
      <c r="A64" s="43">
        <v>2019</v>
      </c>
      <c r="B64" s="43">
        <v>2019</v>
      </c>
      <c r="C64" s="44" t="s">
        <v>24</v>
      </c>
      <c r="D64" s="44" t="s">
        <v>25</v>
      </c>
      <c r="E64" s="44" t="s">
        <v>22</v>
      </c>
      <c r="F64" s="44" t="s">
        <v>26</v>
      </c>
      <c r="G64" s="47">
        <v>2021</v>
      </c>
      <c r="H64" s="44" t="s">
        <v>402</v>
      </c>
      <c r="I64" s="44" t="s">
        <v>403</v>
      </c>
      <c r="J64" s="43">
        <v>5</v>
      </c>
      <c r="K64" s="43">
        <v>28</v>
      </c>
      <c r="L64" s="43">
        <v>0</v>
      </c>
      <c r="M64" s="45">
        <v>44728</v>
      </c>
      <c r="O64" s="30">
        <v>23</v>
      </c>
      <c r="P64" s="30">
        <f>COUNTIF($K$57:$K$81,23)</f>
        <v>3</v>
      </c>
    </row>
    <row r="65" spans="1:16" s="3" customFormat="1" ht="14.25" x14ac:dyDescent="0.2">
      <c r="A65" s="43">
        <v>2019</v>
      </c>
      <c r="B65" s="43">
        <v>2019</v>
      </c>
      <c r="C65" s="44" t="s">
        <v>30</v>
      </c>
      <c r="D65" s="44" t="s">
        <v>31</v>
      </c>
      <c r="E65" s="44" t="s">
        <v>22</v>
      </c>
      <c r="F65" s="44" t="s">
        <v>32</v>
      </c>
      <c r="G65" s="47">
        <v>2021</v>
      </c>
      <c r="H65" s="44" t="s">
        <v>402</v>
      </c>
      <c r="I65" s="44" t="s">
        <v>403</v>
      </c>
      <c r="J65" s="43">
        <v>5</v>
      </c>
      <c r="K65" s="43">
        <v>25</v>
      </c>
      <c r="L65" s="43">
        <v>0</v>
      </c>
      <c r="M65" s="45">
        <v>44728</v>
      </c>
      <c r="O65" s="30">
        <v>24</v>
      </c>
      <c r="P65" s="30">
        <f>COUNTIF($K$57:$K$81,24)</f>
        <v>2</v>
      </c>
    </row>
    <row r="66" spans="1:16" s="3" customFormat="1" ht="14.25" x14ac:dyDescent="0.2">
      <c r="A66" s="43">
        <v>2019</v>
      </c>
      <c r="B66" s="43">
        <v>2019</v>
      </c>
      <c r="C66" s="44" t="s">
        <v>33</v>
      </c>
      <c r="D66" s="44" t="s">
        <v>34</v>
      </c>
      <c r="E66" s="44" t="s">
        <v>22</v>
      </c>
      <c r="F66" s="44" t="s">
        <v>35</v>
      </c>
      <c r="G66" s="47">
        <v>2021</v>
      </c>
      <c r="H66" s="44" t="s">
        <v>402</v>
      </c>
      <c r="I66" s="44" t="s">
        <v>403</v>
      </c>
      <c r="J66" s="43">
        <v>5</v>
      </c>
      <c r="K66" s="43">
        <v>24</v>
      </c>
      <c r="L66" s="43">
        <v>0</v>
      </c>
      <c r="M66" s="45">
        <v>44728</v>
      </c>
      <c r="O66" s="30">
        <v>25</v>
      </c>
      <c r="P66" s="30">
        <f>COUNTIF($K$57:$K$81,25)</f>
        <v>5</v>
      </c>
    </row>
    <row r="67" spans="1:16" s="3" customFormat="1" ht="14.25" x14ac:dyDescent="0.2">
      <c r="A67" s="43">
        <v>2019</v>
      </c>
      <c r="B67" s="43">
        <v>2019</v>
      </c>
      <c r="C67" s="44" t="s">
        <v>39</v>
      </c>
      <c r="D67" s="44" t="s">
        <v>40</v>
      </c>
      <c r="E67" s="44" t="s">
        <v>22</v>
      </c>
      <c r="F67" s="44" t="s">
        <v>41</v>
      </c>
      <c r="G67" s="47">
        <v>2021</v>
      </c>
      <c r="H67" s="44" t="s">
        <v>402</v>
      </c>
      <c r="I67" s="44" t="s">
        <v>403</v>
      </c>
      <c r="J67" s="43">
        <v>5</v>
      </c>
      <c r="K67" s="43">
        <v>23</v>
      </c>
      <c r="L67" s="43">
        <v>0</v>
      </c>
      <c r="M67" s="45">
        <v>44728</v>
      </c>
      <c r="O67" s="30">
        <v>26</v>
      </c>
      <c r="P67" s="30">
        <f>COUNTIF($K$57:$K$81,26)</f>
        <v>3</v>
      </c>
    </row>
    <row r="68" spans="1:16" s="3" customFormat="1" ht="14.25" x14ac:dyDescent="0.2">
      <c r="A68" s="43">
        <v>2019</v>
      </c>
      <c r="B68" s="43">
        <v>2019</v>
      </c>
      <c r="C68" s="44" t="s">
        <v>42</v>
      </c>
      <c r="D68" s="44" t="s">
        <v>43</v>
      </c>
      <c r="E68" s="44" t="s">
        <v>22</v>
      </c>
      <c r="F68" s="44" t="s">
        <v>44</v>
      </c>
      <c r="G68" s="47">
        <v>2021</v>
      </c>
      <c r="H68" s="44" t="s">
        <v>402</v>
      </c>
      <c r="I68" s="44" t="s">
        <v>403</v>
      </c>
      <c r="J68" s="43">
        <v>5</v>
      </c>
      <c r="K68" s="43">
        <v>22</v>
      </c>
      <c r="L68" s="43">
        <v>0</v>
      </c>
      <c r="M68" s="45">
        <v>44728</v>
      </c>
      <c r="O68" s="30">
        <v>27</v>
      </c>
      <c r="P68" s="30">
        <f>COUNTIF($K$57:$K$81,27)</f>
        <v>7</v>
      </c>
    </row>
    <row r="69" spans="1:16" s="3" customFormat="1" ht="14.25" x14ac:dyDescent="0.2">
      <c r="A69" s="43">
        <v>2019</v>
      </c>
      <c r="B69" s="43">
        <v>2019</v>
      </c>
      <c r="C69" s="44" t="s">
        <v>48</v>
      </c>
      <c r="D69" s="44" t="s">
        <v>49</v>
      </c>
      <c r="E69" s="44" t="s">
        <v>22</v>
      </c>
      <c r="F69" s="44" t="s">
        <v>50</v>
      </c>
      <c r="G69" s="47">
        <v>2021</v>
      </c>
      <c r="H69" s="44" t="s">
        <v>402</v>
      </c>
      <c r="I69" s="44" t="s">
        <v>403</v>
      </c>
      <c r="J69" s="43">
        <v>5</v>
      </c>
      <c r="K69" s="43">
        <v>25</v>
      </c>
      <c r="L69" s="43">
        <v>0</v>
      </c>
      <c r="M69" s="45">
        <v>44728</v>
      </c>
      <c r="O69" s="30">
        <v>28</v>
      </c>
      <c r="P69" s="30">
        <f>COUNTIF($K$57:$K$81,28)</f>
        <v>4</v>
      </c>
    </row>
    <row r="70" spans="1:16" s="3" customFormat="1" ht="14.25" x14ac:dyDescent="0.2">
      <c r="A70" s="43">
        <v>2019</v>
      </c>
      <c r="B70" s="43">
        <v>2019</v>
      </c>
      <c r="C70" s="44" t="s">
        <v>51</v>
      </c>
      <c r="D70" s="44" t="s">
        <v>52</v>
      </c>
      <c r="E70" s="44" t="s">
        <v>22</v>
      </c>
      <c r="F70" s="44" t="s">
        <v>53</v>
      </c>
      <c r="G70" s="47">
        <v>2021</v>
      </c>
      <c r="H70" s="44" t="s">
        <v>402</v>
      </c>
      <c r="I70" s="44" t="s">
        <v>403</v>
      </c>
      <c r="J70" s="43">
        <v>5</v>
      </c>
      <c r="K70" s="43">
        <v>26</v>
      </c>
      <c r="L70" s="43">
        <v>0</v>
      </c>
      <c r="M70" s="45">
        <v>44728</v>
      </c>
      <c r="O70" s="30">
        <v>29</v>
      </c>
      <c r="P70" s="30">
        <f>COUNTIF($K$57:$K$81,29)</f>
        <v>0</v>
      </c>
    </row>
    <row r="71" spans="1:16" s="3" customFormat="1" ht="14.25" x14ac:dyDescent="0.2">
      <c r="A71" s="43">
        <v>2019</v>
      </c>
      <c r="B71" s="43">
        <v>2019</v>
      </c>
      <c r="C71" s="44" t="s">
        <v>54</v>
      </c>
      <c r="D71" s="44" t="s">
        <v>40</v>
      </c>
      <c r="E71" s="44" t="s">
        <v>22</v>
      </c>
      <c r="F71" s="44" t="s">
        <v>55</v>
      </c>
      <c r="G71" s="47">
        <v>2021</v>
      </c>
      <c r="H71" s="44" t="s">
        <v>402</v>
      </c>
      <c r="I71" s="44" t="s">
        <v>403</v>
      </c>
      <c r="J71" s="43">
        <v>5</v>
      </c>
      <c r="K71" s="43">
        <v>27</v>
      </c>
      <c r="L71" s="43">
        <v>0</v>
      </c>
      <c r="M71" s="45">
        <v>44728</v>
      </c>
      <c r="O71" s="30">
        <v>30</v>
      </c>
      <c r="P71" s="30">
        <f>COUNTIF($K$57:$K$81,30)</f>
        <v>0</v>
      </c>
    </row>
    <row r="72" spans="1:16" s="3" customFormat="1" ht="14.25" x14ac:dyDescent="0.2">
      <c r="A72" s="43">
        <v>2019</v>
      </c>
      <c r="B72" s="43">
        <v>2019</v>
      </c>
      <c r="C72" s="44" t="s">
        <v>59</v>
      </c>
      <c r="D72" s="44" t="s">
        <v>31</v>
      </c>
      <c r="E72" s="44" t="s">
        <v>22</v>
      </c>
      <c r="F72" s="44" t="s">
        <v>60</v>
      </c>
      <c r="G72" s="47">
        <v>2021</v>
      </c>
      <c r="H72" s="44" t="s">
        <v>402</v>
      </c>
      <c r="I72" s="44" t="s">
        <v>403</v>
      </c>
      <c r="J72" s="43">
        <v>5</v>
      </c>
      <c r="K72" s="43">
        <v>23</v>
      </c>
      <c r="L72" s="43">
        <v>0</v>
      </c>
      <c r="M72" s="45">
        <v>44728</v>
      </c>
      <c r="O72" s="30" t="s">
        <v>363</v>
      </c>
      <c r="P72" s="30">
        <f>COUNTIF($K$57:$K$81,31)</f>
        <v>0</v>
      </c>
    </row>
    <row r="73" spans="1:16" s="3" customFormat="1" ht="12" x14ac:dyDescent="0.2">
      <c r="A73" s="43">
        <v>2019</v>
      </c>
      <c r="B73" s="43">
        <v>2019</v>
      </c>
      <c r="C73" s="44" t="s">
        <v>61</v>
      </c>
      <c r="D73" s="44" t="s">
        <v>52</v>
      </c>
      <c r="E73" s="44" t="s">
        <v>22</v>
      </c>
      <c r="F73" s="44" t="s">
        <v>62</v>
      </c>
      <c r="G73" s="47">
        <v>2021</v>
      </c>
      <c r="H73" s="44" t="s">
        <v>402</v>
      </c>
      <c r="I73" s="44" t="s">
        <v>403</v>
      </c>
      <c r="J73" s="43">
        <v>5</v>
      </c>
      <c r="K73" s="43">
        <v>23</v>
      </c>
      <c r="L73" s="43">
        <v>0</v>
      </c>
      <c r="M73" s="45">
        <v>44728</v>
      </c>
    </row>
    <row r="74" spans="1:16" s="3" customFormat="1" ht="12" x14ac:dyDescent="0.2">
      <c r="A74" s="43">
        <v>2019</v>
      </c>
      <c r="B74" s="43">
        <v>2019</v>
      </c>
      <c r="C74" s="44" t="s">
        <v>69</v>
      </c>
      <c r="D74" s="44" t="s">
        <v>70</v>
      </c>
      <c r="E74" s="44" t="s">
        <v>22</v>
      </c>
      <c r="F74" s="44" t="s">
        <v>71</v>
      </c>
      <c r="G74" s="47">
        <v>2021</v>
      </c>
      <c r="H74" s="44" t="s">
        <v>402</v>
      </c>
      <c r="I74" s="44" t="s">
        <v>403</v>
      </c>
      <c r="J74" s="43">
        <v>5</v>
      </c>
      <c r="K74" s="43">
        <v>25</v>
      </c>
      <c r="L74" s="43">
        <v>0</v>
      </c>
      <c r="M74" s="45">
        <v>44728</v>
      </c>
    </row>
    <row r="75" spans="1:16" s="3" customFormat="1" ht="12" x14ac:dyDescent="0.2">
      <c r="A75" s="43">
        <v>2019</v>
      </c>
      <c r="B75" s="43">
        <v>2019</v>
      </c>
      <c r="C75" s="44" t="s">
        <v>75</v>
      </c>
      <c r="D75" s="44" t="s">
        <v>76</v>
      </c>
      <c r="E75" s="44" t="s">
        <v>22</v>
      </c>
      <c r="F75" s="44" t="s">
        <v>77</v>
      </c>
      <c r="G75" s="47">
        <v>2021</v>
      </c>
      <c r="H75" s="44" t="s">
        <v>402</v>
      </c>
      <c r="I75" s="44" t="s">
        <v>403</v>
      </c>
      <c r="J75" s="43">
        <v>5</v>
      </c>
      <c r="K75" s="43">
        <v>27</v>
      </c>
      <c r="L75" s="43">
        <v>0</v>
      </c>
      <c r="M75" s="45">
        <v>44728</v>
      </c>
    </row>
    <row r="76" spans="1:16" s="3" customFormat="1" ht="12" x14ac:dyDescent="0.2">
      <c r="A76" s="43">
        <v>2019</v>
      </c>
      <c r="B76" s="43">
        <v>2019</v>
      </c>
      <c r="C76" s="44" t="s">
        <v>78</v>
      </c>
      <c r="D76" s="44" t="s">
        <v>79</v>
      </c>
      <c r="E76" s="44" t="s">
        <v>22</v>
      </c>
      <c r="F76" s="44" t="s">
        <v>80</v>
      </c>
      <c r="G76" s="47">
        <v>2021</v>
      </c>
      <c r="H76" s="44" t="s">
        <v>402</v>
      </c>
      <c r="I76" s="44" t="s">
        <v>403</v>
      </c>
      <c r="J76" s="43">
        <v>5</v>
      </c>
      <c r="K76" s="43">
        <v>27</v>
      </c>
      <c r="L76" s="43">
        <v>0</v>
      </c>
      <c r="M76" s="45">
        <v>44728</v>
      </c>
    </row>
    <row r="77" spans="1:16" s="3" customFormat="1" ht="12" x14ac:dyDescent="0.2">
      <c r="A77" s="43">
        <v>2019</v>
      </c>
      <c r="B77" s="43">
        <v>2018</v>
      </c>
      <c r="C77" s="44" t="s">
        <v>81</v>
      </c>
      <c r="D77" s="44" t="s">
        <v>82</v>
      </c>
      <c r="E77" s="44" t="s">
        <v>16</v>
      </c>
      <c r="F77" s="44" t="s">
        <v>83</v>
      </c>
      <c r="G77" s="47">
        <v>2021</v>
      </c>
      <c r="H77" s="44" t="s">
        <v>402</v>
      </c>
      <c r="I77" s="44" t="s">
        <v>403</v>
      </c>
      <c r="J77" s="43">
        <v>5</v>
      </c>
      <c r="K77" s="43">
        <v>26</v>
      </c>
      <c r="L77" s="43">
        <v>0</v>
      </c>
      <c r="M77" s="45">
        <v>44728</v>
      </c>
    </row>
    <row r="78" spans="1:16" s="3" customFormat="1" ht="12" x14ac:dyDescent="0.2">
      <c r="A78" s="43">
        <v>2019</v>
      </c>
      <c r="B78" s="43">
        <v>2019</v>
      </c>
      <c r="C78" s="44" t="s">
        <v>20</v>
      </c>
      <c r="D78" s="44" t="s">
        <v>21</v>
      </c>
      <c r="E78" s="44" t="s">
        <v>22</v>
      </c>
      <c r="F78" s="44" t="s">
        <v>23</v>
      </c>
      <c r="G78" s="47">
        <v>2021</v>
      </c>
      <c r="H78" s="44" t="s">
        <v>402</v>
      </c>
      <c r="I78" s="44" t="s">
        <v>403</v>
      </c>
      <c r="J78" s="43">
        <v>5</v>
      </c>
      <c r="K78" s="43">
        <v>27</v>
      </c>
      <c r="L78" s="43">
        <v>0</v>
      </c>
      <c r="M78" s="45">
        <v>44756</v>
      </c>
    </row>
    <row r="79" spans="1:16" s="3" customFormat="1" ht="12" x14ac:dyDescent="0.2">
      <c r="A79" s="43">
        <v>2019</v>
      </c>
      <c r="B79" s="43">
        <v>2018</v>
      </c>
      <c r="C79" s="44" t="s">
        <v>66</v>
      </c>
      <c r="D79" s="44" t="s">
        <v>67</v>
      </c>
      <c r="E79" s="44" t="s">
        <v>16</v>
      </c>
      <c r="F79" s="44" t="s">
        <v>68</v>
      </c>
      <c r="G79" s="47">
        <v>2021</v>
      </c>
      <c r="H79" s="44" t="s">
        <v>402</v>
      </c>
      <c r="I79" s="44" t="s">
        <v>403</v>
      </c>
      <c r="J79" s="43">
        <v>5</v>
      </c>
      <c r="K79" s="43">
        <v>25</v>
      </c>
      <c r="L79" s="43">
        <v>0</v>
      </c>
      <c r="M79" s="45">
        <v>44756</v>
      </c>
    </row>
    <row r="80" spans="1:16" s="3" customFormat="1" ht="12" x14ac:dyDescent="0.2">
      <c r="A80" s="43">
        <v>2019</v>
      </c>
      <c r="B80" s="43">
        <v>2019</v>
      </c>
      <c r="C80" s="44" t="s">
        <v>72</v>
      </c>
      <c r="D80" s="44" t="s">
        <v>73</v>
      </c>
      <c r="E80" s="44" t="s">
        <v>22</v>
      </c>
      <c r="F80" s="44" t="s">
        <v>74</v>
      </c>
      <c r="G80" s="47">
        <v>2021</v>
      </c>
      <c r="H80" s="44" t="s">
        <v>402</v>
      </c>
      <c r="I80" s="44" t="s">
        <v>403</v>
      </c>
      <c r="J80" s="43">
        <v>5</v>
      </c>
      <c r="K80" s="43">
        <v>28</v>
      </c>
      <c r="L80" s="43">
        <v>0</v>
      </c>
      <c r="M80" s="45">
        <v>44756</v>
      </c>
    </row>
    <row r="81" spans="1:13" s="3" customFormat="1" ht="12" x14ac:dyDescent="0.2">
      <c r="A81" s="43">
        <v>2019</v>
      </c>
      <c r="B81" s="43">
        <v>2019</v>
      </c>
      <c r="C81" s="44" t="s">
        <v>86</v>
      </c>
      <c r="D81" s="44" t="s">
        <v>87</v>
      </c>
      <c r="E81" s="44" t="s">
        <v>22</v>
      </c>
      <c r="F81" s="44" t="s">
        <v>88</v>
      </c>
      <c r="G81" s="47">
        <v>2021</v>
      </c>
      <c r="H81" s="44" t="s">
        <v>402</v>
      </c>
      <c r="I81" s="44" t="s">
        <v>403</v>
      </c>
      <c r="J81" s="43">
        <v>5</v>
      </c>
      <c r="K81" s="43">
        <v>27</v>
      </c>
      <c r="L81" s="43">
        <v>0</v>
      </c>
      <c r="M81" s="45">
        <v>44819</v>
      </c>
    </row>
    <row r="82" spans="1:13" s="3" customFormat="1" x14ac:dyDescent="0.25">
      <c r="A82"/>
      <c r="B82"/>
      <c r="C82"/>
      <c r="D82"/>
      <c r="E82" s="32"/>
      <c r="F82"/>
      <c r="G82" s="32"/>
      <c r="H82"/>
      <c r="I82"/>
      <c r="J82"/>
      <c r="K82"/>
      <c r="L82"/>
      <c r="M82"/>
    </row>
    <row r="83" spans="1:13" s="3" customFormat="1" x14ac:dyDescent="0.25">
      <c r="A83"/>
      <c r="B83"/>
      <c r="C83"/>
      <c r="D83"/>
      <c r="E83" s="32"/>
      <c r="F83"/>
      <c r="G83" s="32"/>
      <c r="H83"/>
      <c r="I83"/>
      <c r="J83"/>
      <c r="K83"/>
      <c r="L83"/>
      <c r="M83"/>
    </row>
  </sheetData>
  <sortState ref="A2:M81">
    <sortCondition ref="M1:M81"/>
  </sortState>
  <conditionalFormatting sqref="G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ellIs" dxfId="0" priority="1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7"/>
  <sheetViews>
    <sheetView workbookViewId="0">
      <selection sqref="A1:XFD1048576"/>
    </sheetView>
  </sheetViews>
  <sheetFormatPr defaultRowHeight="15" x14ac:dyDescent="0.25"/>
  <cols>
    <col min="1" max="1" width="4.42578125" style="96" bestFit="1" customWidth="1"/>
    <col min="2" max="2" width="12.7109375" style="22" bestFit="1" customWidth="1"/>
    <col min="3" max="3" width="7.85546875" style="22" bestFit="1" customWidth="1"/>
    <col min="4" max="4" width="14.42578125" style="22" bestFit="1" customWidth="1"/>
    <col min="5" max="5" width="7.85546875" style="23" bestFit="1" customWidth="1"/>
    <col min="6" max="6" width="21.7109375" style="23" bestFit="1" customWidth="1"/>
    <col min="7" max="7" width="18.42578125" style="23" bestFit="1" customWidth="1"/>
    <col min="8" max="8" width="6.7109375" style="23" bestFit="1" customWidth="1"/>
    <col min="9" max="9" width="10.7109375" style="23" bestFit="1" customWidth="1"/>
    <col min="10" max="11" width="9.140625" style="23"/>
    <col min="12" max="12" width="15.140625" style="23" bestFit="1" customWidth="1"/>
    <col min="13" max="13" width="9.140625" style="23"/>
    <col min="14" max="14" width="10" style="23" bestFit="1" customWidth="1"/>
    <col min="15" max="16384" width="9.140625" style="23"/>
  </cols>
  <sheetData>
    <row r="1" spans="1:16" ht="26.25" x14ac:dyDescent="0.4">
      <c r="A1" s="97"/>
      <c r="B1" s="140" t="s">
        <v>585</v>
      </c>
      <c r="C1" s="140"/>
      <c r="D1" s="140"/>
      <c r="E1" s="140"/>
      <c r="F1" s="140"/>
      <c r="G1" s="140"/>
      <c r="H1" s="140"/>
      <c r="I1" s="140"/>
    </row>
    <row r="2" spans="1:16" x14ac:dyDescent="0.25">
      <c r="A2" s="97"/>
      <c r="B2" s="98" t="s">
        <v>579</v>
      </c>
      <c r="C2" s="98" t="s">
        <v>580</v>
      </c>
      <c r="D2" s="98" t="s">
        <v>581</v>
      </c>
      <c r="E2" s="27" t="s">
        <v>0</v>
      </c>
      <c r="F2" s="27" t="s">
        <v>2</v>
      </c>
      <c r="G2" s="27" t="s">
        <v>3</v>
      </c>
      <c r="H2" s="27" t="s">
        <v>4</v>
      </c>
      <c r="I2" s="27" t="s">
        <v>5</v>
      </c>
    </row>
    <row r="3" spans="1:16" x14ac:dyDescent="0.25">
      <c r="A3" s="97">
        <v>1</v>
      </c>
      <c r="B3" s="71">
        <v>1</v>
      </c>
      <c r="C3" s="71">
        <v>0</v>
      </c>
      <c r="D3" s="72" t="s">
        <v>562</v>
      </c>
      <c r="E3" s="121">
        <v>2021</v>
      </c>
      <c r="F3" s="73" t="s">
        <v>439</v>
      </c>
      <c r="G3" s="73" t="s">
        <v>25</v>
      </c>
      <c r="H3" s="73" t="s">
        <v>22</v>
      </c>
      <c r="I3" s="73" t="s">
        <v>440</v>
      </c>
    </row>
    <row r="4" spans="1:16" x14ac:dyDescent="0.25">
      <c r="A4" s="97">
        <v>2</v>
      </c>
      <c r="B4" s="71">
        <v>1</v>
      </c>
      <c r="C4" s="71">
        <v>0</v>
      </c>
      <c r="D4" s="72" t="s">
        <v>562</v>
      </c>
      <c r="E4" s="121">
        <v>2021</v>
      </c>
      <c r="F4" s="73" t="s">
        <v>441</v>
      </c>
      <c r="G4" s="73" t="s">
        <v>442</v>
      </c>
      <c r="H4" s="73" t="s">
        <v>16</v>
      </c>
      <c r="I4" s="73" t="s">
        <v>443</v>
      </c>
    </row>
    <row r="5" spans="1:16" x14ac:dyDescent="0.25">
      <c r="A5" s="97">
        <v>3</v>
      </c>
      <c r="B5" s="71">
        <v>1</v>
      </c>
      <c r="C5" s="71">
        <v>0</v>
      </c>
      <c r="D5" s="72" t="s">
        <v>562</v>
      </c>
      <c r="E5" s="121">
        <v>2021</v>
      </c>
      <c r="F5" s="73" t="s">
        <v>444</v>
      </c>
      <c r="G5" s="73" t="s">
        <v>37</v>
      </c>
      <c r="H5" s="73" t="s">
        <v>22</v>
      </c>
      <c r="I5" s="73" t="s">
        <v>445</v>
      </c>
      <c r="L5" s="135" t="s">
        <v>586</v>
      </c>
      <c r="M5" s="136"/>
      <c r="N5" s="136"/>
      <c r="O5" s="137"/>
    </row>
    <row r="6" spans="1:16" x14ac:dyDescent="0.25">
      <c r="A6" s="97">
        <v>4</v>
      </c>
      <c r="B6" s="71">
        <v>1</v>
      </c>
      <c r="C6" s="71">
        <v>0</v>
      </c>
      <c r="D6" s="72" t="s">
        <v>562</v>
      </c>
      <c r="E6" s="121">
        <v>2021</v>
      </c>
      <c r="F6" s="73" t="s">
        <v>27</v>
      </c>
      <c r="G6" s="73" t="s">
        <v>25</v>
      </c>
      <c r="H6" s="73" t="s">
        <v>22</v>
      </c>
      <c r="I6" s="73" t="s">
        <v>446</v>
      </c>
      <c r="L6" s="74" t="s">
        <v>564</v>
      </c>
      <c r="M6" s="139">
        <f>COUNT(B3:B44)</f>
        <v>42</v>
      </c>
      <c r="N6" s="139"/>
      <c r="O6" s="139"/>
      <c r="P6" s="122">
        <f>42/120*100</f>
        <v>35</v>
      </c>
    </row>
    <row r="7" spans="1:16" x14ac:dyDescent="0.25">
      <c r="A7" s="97">
        <v>5</v>
      </c>
      <c r="B7" s="71">
        <v>1</v>
      </c>
      <c r="C7" s="71">
        <v>0</v>
      </c>
      <c r="D7" s="72" t="s">
        <v>562</v>
      </c>
      <c r="E7" s="121">
        <v>2021</v>
      </c>
      <c r="F7" s="73" t="s">
        <v>447</v>
      </c>
      <c r="G7" s="73" t="s">
        <v>90</v>
      </c>
      <c r="H7" s="73" t="s">
        <v>22</v>
      </c>
      <c r="I7" s="73" t="s">
        <v>448</v>
      </c>
      <c r="L7" s="74" t="s">
        <v>565</v>
      </c>
      <c r="M7" s="139">
        <f>COUNT(B45:B85)</f>
        <v>41</v>
      </c>
      <c r="N7" s="139"/>
      <c r="O7" s="139"/>
      <c r="P7" s="122">
        <f>41/120*100</f>
        <v>34.166666666666664</v>
      </c>
    </row>
    <row r="8" spans="1:16" x14ac:dyDescent="0.25">
      <c r="A8" s="97">
        <v>6</v>
      </c>
      <c r="B8" s="71">
        <v>1</v>
      </c>
      <c r="C8" s="71">
        <v>0</v>
      </c>
      <c r="D8" s="72" t="s">
        <v>562</v>
      </c>
      <c r="E8" s="121">
        <v>2021</v>
      </c>
      <c r="F8" s="73" t="s">
        <v>449</v>
      </c>
      <c r="G8" s="73" t="s">
        <v>450</v>
      </c>
      <c r="H8" s="73" t="s">
        <v>16</v>
      </c>
      <c r="I8" s="73" t="s">
        <v>451</v>
      </c>
      <c r="L8" s="74" t="s">
        <v>566</v>
      </c>
      <c r="M8" s="139">
        <f>COUNT(B86:B115)</f>
        <v>30</v>
      </c>
      <c r="N8" s="139"/>
      <c r="O8" s="139"/>
      <c r="P8" s="122">
        <f>30/120*100</f>
        <v>25</v>
      </c>
    </row>
    <row r="9" spans="1:16" x14ac:dyDescent="0.25">
      <c r="A9" s="97">
        <v>7</v>
      </c>
      <c r="B9" s="71">
        <v>1</v>
      </c>
      <c r="C9" s="71">
        <v>0</v>
      </c>
      <c r="D9" s="72" t="s">
        <v>562</v>
      </c>
      <c r="E9" s="121">
        <v>2021</v>
      </c>
      <c r="F9" s="73" t="s">
        <v>452</v>
      </c>
      <c r="G9" s="73" t="s">
        <v>52</v>
      </c>
      <c r="H9" s="73" t="s">
        <v>22</v>
      </c>
      <c r="I9" s="73" t="s">
        <v>453</v>
      </c>
      <c r="L9" s="74" t="s">
        <v>567</v>
      </c>
      <c r="M9" s="139">
        <f>COUNT(B116:B122)</f>
        <v>7</v>
      </c>
      <c r="N9" s="139"/>
      <c r="O9" s="139"/>
      <c r="P9" s="122">
        <f>7/120*100</f>
        <v>5.833333333333333</v>
      </c>
    </row>
    <row r="10" spans="1:16" x14ac:dyDescent="0.25">
      <c r="A10" s="97">
        <v>8</v>
      </c>
      <c r="B10" s="71">
        <v>1</v>
      </c>
      <c r="C10" s="71">
        <v>0</v>
      </c>
      <c r="D10" s="72" t="s">
        <v>562</v>
      </c>
      <c r="E10" s="121">
        <v>2021</v>
      </c>
      <c r="F10" s="73" t="s">
        <v>454</v>
      </c>
      <c r="G10" s="73" t="s">
        <v>455</v>
      </c>
      <c r="H10" s="73" t="s">
        <v>16</v>
      </c>
      <c r="I10" s="73" t="s">
        <v>456</v>
      </c>
      <c r="L10" s="74" t="s">
        <v>568</v>
      </c>
      <c r="M10" s="139">
        <f>SUM(M6:O9)</f>
        <v>120</v>
      </c>
      <c r="N10" s="139"/>
      <c r="O10" s="139"/>
    </row>
    <row r="11" spans="1:16" x14ac:dyDescent="0.25">
      <c r="A11" s="97">
        <v>9</v>
      </c>
      <c r="B11" s="71">
        <v>1</v>
      </c>
      <c r="C11" s="71">
        <v>0</v>
      </c>
      <c r="D11" s="72" t="s">
        <v>562</v>
      </c>
      <c r="E11" s="121">
        <v>2021</v>
      </c>
      <c r="F11" s="73" t="s">
        <v>457</v>
      </c>
      <c r="G11" s="73" t="s">
        <v>206</v>
      </c>
      <c r="H11" s="73" t="s">
        <v>22</v>
      </c>
      <c r="I11" s="73" t="s">
        <v>458</v>
      </c>
      <c r="L11" s="28"/>
      <c r="M11" s="28"/>
      <c r="N11" s="28"/>
      <c r="O11" s="28"/>
    </row>
    <row r="12" spans="1:16" x14ac:dyDescent="0.25">
      <c r="A12" s="97">
        <v>10</v>
      </c>
      <c r="B12" s="71">
        <v>1</v>
      </c>
      <c r="C12" s="71">
        <v>0</v>
      </c>
      <c r="D12" s="72" t="s">
        <v>562</v>
      </c>
      <c r="E12" s="121">
        <v>2021</v>
      </c>
      <c r="F12" s="73" t="s">
        <v>459</v>
      </c>
      <c r="G12" s="73" t="s">
        <v>82</v>
      </c>
      <c r="H12" s="73" t="s">
        <v>16</v>
      </c>
      <c r="I12" s="73" t="s">
        <v>460</v>
      </c>
      <c r="L12" s="28"/>
      <c r="M12" s="28"/>
      <c r="N12" s="28"/>
      <c r="O12" s="28"/>
    </row>
    <row r="13" spans="1:16" x14ac:dyDescent="0.25">
      <c r="A13" s="97">
        <v>11</v>
      </c>
      <c r="B13" s="71">
        <v>1</v>
      </c>
      <c r="C13" s="71">
        <v>0</v>
      </c>
      <c r="D13" s="72" t="s">
        <v>562</v>
      </c>
      <c r="E13" s="121">
        <v>2021</v>
      </c>
      <c r="F13" s="73" t="s">
        <v>461</v>
      </c>
      <c r="G13" s="73" t="s">
        <v>462</v>
      </c>
      <c r="H13" s="73" t="s">
        <v>22</v>
      </c>
      <c r="I13" s="73" t="s">
        <v>463</v>
      </c>
      <c r="L13" s="138" t="s">
        <v>587</v>
      </c>
      <c r="M13" s="138"/>
      <c r="N13" s="138"/>
      <c r="O13" s="138"/>
    </row>
    <row r="14" spans="1:16" x14ac:dyDescent="0.25">
      <c r="A14" s="97">
        <v>12</v>
      </c>
      <c r="B14" s="71">
        <v>1</v>
      </c>
      <c r="C14" s="71">
        <v>0</v>
      </c>
      <c r="D14" s="72" t="s">
        <v>562</v>
      </c>
      <c r="E14" s="121">
        <v>2021</v>
      </c>
      <c r="F14" s="73" t="s">
        <v>527</v>
      </c>
      <c r="G14" s="73" t="s">
        <v>171</v>
      </c>
      <c r="H14" s="73" t="s">
        <v>16</v>
      </c>
      <c r="I14" s="73" t="s">
        <v>528</v>
      </c>
      <c r="L14" s="123">
        <v>1</v>
      </c>
      <c r="M14" s="80" t="s">
        <v>567</v>
      </c>
      <c r="N14" s="28"/>
      <c r="O14" s="78"/>
    </row>
    <row r="15" spans="1:16" x14ac:dyDescent="0.25">
      <c r="A15" s="97">
        <v>13</v>
      </c>
      <c r="B15" s="71">
        <v>1</v>
      </c>
      <c r="C15" s="71">
        <v>0</v>
      </c>
      <c r="D15" s="72" t="s">
        <v>562</v>
      </c>
      <c r="E15" s="121">
        <v>2021</v>
      </c>
      <c r="F15" s="73" t="s">
        <v>464</v>
      </c>
      <c r="G15" s="73" t="s">
        <v>465</v>
      </c>
      <c r="H15" s="73" t="s">
        <v>22</v>
      </c>
      <c r="I15" s="73" t="s">
        <v>466</v>
      </c>
      <c r="L15" s="123">
        <v>1</v>
      </c>
      <c r="M15" s="80" t="s">
        <v>567</v>
      </c>
      <c r="N15" s="28"/>
      <c r="O15" s="78"/>
    </row>
    <row r="16" spans="1:16" x14ac:dyDescent="0.25">
      <c r="A16" s="97">
        <v>14</v>
      </c>
      <c r="B16" s="71">
        <v>1</v>
      </c>
      <c r="C16" s="71">
        <v>0</v>
      </c>
      <c r="D16" s="72" t="s">
        <v>562</v>
      </c>
      <c r="E16" s="121">
        <v>2021</v>
      </c>
      <c r="F16" s="73" t="s">
        <v>36</v>
      </c>
      <c r="G16" s="73" t="s">
        <v>106</v>
      </c>
      <c r="H16" s="73" t="s">
        <v>16</v>
      </c>
      <c r="I16" s="73" t="s">
        <v>467</v>
      </c>
      <c r="L16" s="123">
        <v>1</v>
      </c>
      <c r="M16" s="80" t="s">
        <v>567</v>
      </c>
      <c r="N16" s="74" t="s">
        <v>569</v>
      </c>
      <c r="O16" s="74">
        <v>3</v>
      </c>
    </row>
    <row r="17" spans="1:15" x14ac:dyDescent="0.25">
      <c r="A17" s="97">
        <v>15</v>
      </c>
      <c r="B17" s="71">
        <v>1</v>
      </c>
      <c r="C17" s="71">
        <v>0</v>
      </c>
      <c r="D17" s="72" t="s">
        <v>562</v>
      </c>
      <c r="E17" s="121">
        <v>2021</v>
      </c>
      <c r="F17" s="73" t="s">
        <v>468</v>
      </c>
      <c r="G17" s="73" t="s">
        <v>266</v>
      </c>
      <c r="H17" s="73" t="s">
        <v>16</v>
      </c>
      <c r="I17" s="73" t="s">
        <v>469</v>
      </c>
      <c r="L17" s="123">
        <v>3</v>
      </c>
      <c r="M17" s="80" t="s">
        <v>567</v>
      </c>
      <c r="N17" s="74" t="s">
        <v>570</v>
      </c>
      <c r="O17" s="74">
        <v>0</v>
      </c>
    </row>
    <row r="18" spans="1:15" x14ac:dyDescent="0.25">
      <c r="A18" s="97">
        <v>16</v>
      </c>
      <c r="B18" s="71">
        <v>1</v>
      </c>
      <c r="C18" s="71">
        <v>0</v>
      </c>
      <c r="D18" s="72" t="s">
        <v>562</v>
      </c>
      <c r="E18" s="121">
        <v>2021</v>
      </c>
      <c r="F18" s="73" t="s">
        <v>292</v>
      </c>
      <c r="G18" s="73" t="s">
        <v>73</v>
      </c>
      <c r="H18" s="73" t="s">
        <v>22</v>
      </c>
      <c r="I18" s="73" t="s">
        <v>470</v>
      </c>
      <c r="L18" s="123">
        <v>3</v>
      </c>
      <c r="M18" s="80" t="s">
        <v>567</v>
      </c>
      <c r="N18" s="74" t="s">
        <v>571</v>
      </c>
      <c r="O18" s="74">
        <v>2</v>
      </c>
    </row>
    <row r="19" spans="1:15" x14ac:dyDescent="0.25">
      <c r="A19" s="97">
        <v>17</v>
      </c>
      <c r="B19" s="71">
        <v>1</v>
      </c>
      <c r="C19" s="71">
        <v>0</v>
      </c>
      <c r="D19" s="72" t="s">
        <v>562</v>
      </c>
      <c r="E19" s="121">
        <v>2021</v>
      </c>
      <c r="F19" s="73" t="s">
        <v>320</v>
      </c>
      <c r="G19" s="73" t="s">
        <v>93</v>
      </c>
      <c r="H19" s="73" t="s">
        <v>16</v>
      </c>
      <c r="I19" s="73" t="s">
        <v>471</v>
      </c>
      <c r="L19" s="123">
        <v>6</v>
      </c>
      <c r="M19" s="80" t="s">
        <v>567</v>
      </c>
      <c r="N19" s="74" t="s">
        <v>572</v>
      </c>
      <c r="O19" s="74">
        <v>0</v>
      </c>
    </row>
    <row r="20" spans="1:15" x14ac:dyDescent="0.25">
      <c r="A20" s="97">
        <v>18</v>
      </c>
      <c r="B20" s="71">
        <v>1</v>
      </c>
      <c r="C20" s="71">
        <v>0</v>
      </c>
      <c r="D20" s="72" t="s">
        <v>562</v>
      </c>
      <c r="E20" s="121">
        <v>2021</v>
      </c>
      <c r="F20" s="73" t="s">
        <v>529</v>
      </c>
      <c r="G20" s="73" t="s">
        <v>136</v>
      </c>
      <c r="H20" s="73" t="s">
        <v>22</v>
      </c>
      <c r="I20" s="73" t="s">
        <v>530</v>
      </c>
      <c r="L20" s="123">
        <v>6</v>
      </c>
      <c r="M20" s="80" t="s">
        <v>567</v>
      </c>
      <c r="N20" s="74" t="s">
        <v>573</v>
      </c>
      <c r="O20" s="74">
        <v>0</v>
      </c>
    </row>
    <row r="21" spans="1:15" x14ac:dyDescent="0.25">
      <c r="A21" s="97">
        <v>19</v>
      </c>
      <c r="B21" s="71">
        <v>1</v>
      </c>
      <c r="C21" s="71">
        <v>0</v>
      </c>
      <c r="D21" s="72" t="s">
        <v>562</v>
      </c>
      <c r="E21" s="121">
        <v>2021</v>
      </c>
      <c r="F21" s="73" t="s">
        <v>472</v>
      </c>
      <c r="G21" s="73" t="s">
        <v>90</v>
      </c>
      <c r="H21" s="73" t="s">
        <v>22</v>
      </c>
      <c r="I21" s="73" t="s">
        <v>473</v>
      </c>
      <c r="L21" s="79"/>
      <c r="M21" s="80"/>
      <c r="N21" s="74" t="s">
        <v>574</v>
      </c>
      <c r="O21" s="74">
        <v>2</v>
      </c>
    </row>
    <row r="22" spans="1:15" x14ac:dyDescent="0.25">
      <c r="A22" s="97">
        <v>20</v>
      </c>
      <c r="B22" s="71">
        <v>1</v>
      </c>
      <c r="C22" s="71">
        <v>0</v>
      </c>
      <c r="D22" s="72" t="s">
        <v>562</v>
      </c>
      <c r="E22" s="121">
        <v>2021</v>
      </c>
      <c r="F22" s="73" t="s">
        <v>242</v>
      </c>
      <c r="G22" s="73" t="s">
        <v>474</v>
      </c>
      <c r="H22" s="73" t="s">
        <v>22</v>
      </c>
      <c r="I22" s="73" t="s">
        <v>475</v>
      </c>
      <c r="L22" s="79"/>
      <c r="M22" s="80"/>
      <c r="N22" s="74"/>
      <c r="O22" s="74"/>
    </row>
    <row r="23" spans="1:15" x14ac:dyDescent="0.25">
      <c r="A23" s="97">
        <v>21</v>
      </c>
      <c r="B23" s="71">
        <v>1</v>
      </c>
      <c r="C23" s="71">
        <v>0</v>
      </c>
      <c r="D23" s="72" t="s">
        <v>562</v>
      </c>
      <c r="E23" s="121">
        <v>2021</v>
      </c>
      <c r="F23" s="73" t="s">
        <v>476</v>
      </c>
      <c r="G23" s="73" t="s">
        <v>477</v>
      </c>
      <c r="H23" s="73" t="s">
        <v>22</v>
      </c>
      <c r="I23" s="73" t="s">
        <v>478</v>
      </c>
      <c r="L23" s="79"/>
      <c r="M23" s="80"/>
      <c r="N23" s="28"/>
      <c r="O23" s="78"/>
    </row>
    <row r="24" spans="1:15" x14ac:dyDescent="0.25">
      <c r="A24" s="97">
        <v>22</v>
      </c>
      <c r="B24" s="71">
        <v>1</v>
      </c>
      <c r="C24" s="71">
        <v>0</v>
      </c>
      <c r="D24" s="72" t="s">
        <v>562</v>
      </c>
      <c r="E24" s="121">
        <v>2021</v>
      </c>
      <c r="F24" s="73" t="s">
        <v>479</v>
      </c>
      <c r="G24" s="73" t="s">
        <v>480</v>
      </c>
      <c r="H24" s="73" t="s">
        <v>22</v>
      </c>
      <c r="I24" s="73" t="s">
        <v>481</v>
      </c>
      <c r="L24" s="79"/>
      <c r="M24" s="80"/>
      <c r="N24" s="28"/>
      <c r="O24" s="78"/>
    </row>
    <row r="25" spans="1:15" x14ac:dyDescent="0.25">
      <c r="A25" s="97">
        <v>23</v>
      </c>
      <c r="B25" s="71">
        <v>1</v>
      </c>
      <c r="C25" s="71">
        <v>0</v>
      </c>
      <c r="D25" s="72" t="s">
        <v>562</v>
      </c>
      <c r="E25" s="121">
        <v>2021</v>
      </c>
      <c r="F25" s="73" t="s">
        <v>482</v>
      </c>
      <c r="G25" s="73" t="s">
        <v>192</v>
      </c>
      <c r="H25" s="73" t="s">
        <v>22</v>
      </c>
      <c r="I25" s="73" t="s">
        <v>483</v>
      </c>
      <c r="L25" s="79"/>
      <c r="M25" s="80"/>
      <c r="N25" s="28"/>
      <c r="O25" s="78"/>
    </row>
    <row r="26" spans="1:15" x14ac:dyDescent="0.25">
      <c r="A26" s="97">
        <v>24</v>
      </c>
      <c r="B26" s="71">
        <v>1</v>
      </c>
      <c r="C26" s="71">
        <v>0</v>
      </c>
      <c r="D26" s="72" t="s">
        <v>562</v>
      </c>
      <c r="E26" s="121">
        <v>2021</v>
      </c>
      <c r="F26" s="73" t="s">
        <v>484</v>
      </c>
      <c r="G26" s="73" t="s">
        <v>462</v>
      </c>
      <c r="H26" s="73" t="s">
        <v>22</v>
      </c>
      <c r="I26" s="73" t="s">
        <v>485</v>
      </c>
      <c r="L26" s="79"/>
      <c r="M26" s="80"/>
      <c r="N26" s="28"/>
      <c r="O26" s="78"/>
    </row>
    <row r="27" spans="1:15" x14ac:dyDescent="0.25">
      <c r="A27" s="97">
        <v>25</v>
      </c>
      <c r="B27" s="71">
        <v>1</v>
      </c>
      <c r="C27" s="71">
        <v>0</v>
      </c>
      <c r="D27" s="72" t="s">
        <v>562</v>
      </c>
      <c r="E27" s="121">
        <v>2021</v>
      </c>
      <c r="F27" s="73" t="s">
        <v>486</v>
      </c>
      <c r="G27" s="73" t="s">
        <v>277</v>
      </c>
      <c r="H27" s="73" t="s">
        <v>22</v>
      </c>
      <c r="I27" s="73" t="s">
        <v>487</v>
      </c>
      <c r="L27" s="79"/>
      <c r="M27" s="80"/>
      <c r="N27" s="28"/>
      <c r="O27" s="78"/>
    </row>
    <row r="28" spans="1:15" x14ac:dyDescent="0.25">
      <c r="A28" s="97">
        <v>26</v>
      </c>
      <c r="B28" s="71">
        <v>1</v>
      </c>
      <c r="C28" s="71">
        <v>0</v>
      </c>
      <c r="D28" s="72" t="s">
        <v>562</v>
      </c>
      <c r="E28" s="121">
        <v>2021</v>
      </c>
      <c r="F28" s="73" t="s">
        <v>488</v>
      </c>
      <c r="G28" s="73" t="s">
        <v>489</v>
      </c>
      <c r="H28" s="73" t="s">
        <v>22</v>
      </c>
      <c r="I28" s="73" t="s">
        <v>490</v>
      </c>
      <c r="L28" s="79"/>
      <c r="M28" s="80"/>
      <c r="N28" s="28"/>
      <c r="O28" s="78"/>
    </row>
    <row r="29" spans="1:15" x14ac:dyDescent="0.25">
      <c r="A29" s="97">
        <v>27</v>
      </c>
      <c r="B29" s="71">
        <v>1</v>
      </c>
      <c r="C29" s="71">
        <v>0</v>
      </c>
      <c r="D29" s="72" t="s">
        <v>562</v>
      </c>
      <c r="E29" s="121">
        <v>2021</v>
      </c>
      <c r="F29" s="73" t="s">
        <v>491</v>
      </c>
      <c r="G29" s="73" t="s">
        <v>52</v>
      </c>
      <c r="H29" s="73" t="s">
        <v>22</v>
      </c>
      <c r="I29" s="73" t="s">
        <v>492</v>
      </c>
      <c r="L29" s="79"/>
      <c r="M29" s="80"/>
      <c r="N29" s="28"/>
      <c r="O29" s="78"/>
    </row>
    <row r="30" spans="1:15" x14ac:dyDescent="0.25">
      <c r="A30" s="97">
        <v>28</v>
      </c>
      <c r="B30" s="71">
        <v>1</v>
      </c>
      <c r="C30" s="71">
        <v>0</v>
      </c>
      <c r="D30" s="72" t="s">
        <v>562</v>
      </c>
      <c r="E30" s="121">
        <v>2021</v>
      </c>
      <c r="F30" s="73" t="s">
        <v>531</v>
      </c>
      <c r="G30" s="73" t="s">
        <v>51</v>
      </c>
      <c r="H30" s="73" t="s">
        <v>16</v>
      </c>
      <c r="I30" s="73" t="s">
        <v>532</v>
      </c>
      <c r="L30" s="79"/>
      <c r="M30" s="80"/>
      <c r="N30" s="81"/>
      <c r="O30" s="82"/>
    </row>
    <row r="31" spans="1:15" x14ac:dyDescent="0.25">
      <c r="A31" s="97">
        <v>29</v>
      </c>
      <c r="B31" s="71">
        <v>1</v>
      </c>
      <c r="C31" s="71">
        <v>0</v>
      </c>
      <c r="D31" s="72" t="s">
        <v>562</v>
      </c>
      <c r="E31" s="121">
        <v>2021</v>
      </c>
      <c r="F31" s="73" t="s">
        <v>493</v>
      </c>
      <c r="G31" s="73" t="s">
        <v>494</v>
      </c>
      <c r="H31" s="73" t="s">
        <v>22</v>
      </c>
      <c r="I31" s="73" t="s">
        <v>495</v>
      </c>
      <c r="L31" s="28"/>
      <c r="M31" s="28"/>
      <c r="N31" s="28"/>
      <c r="O31" s="28"/>
    </row>
    <row r="32" spans="1:15" x14ac:dyDescent="0.25">
      <c r="A32" s="97">
        <v>30</v>
      </c>
      <c r="B32" s="71">
        <v>1</v>
      </c>
      <c r="C32" s="71">
        <v>0</v>
      </c>
      <c r="D32" s="72" t="s">
        <v>562</v>
      </c>
      <c r="E32" s="121">
        <v>2021</v>
      </c>
      <c r="F32" s="73" t="s">
        <v>496</v>
      </c>
      <c r="G32" s="73" t="s">
        <v>497</v>
      </c>
      <c r="H32" s="73" t="s">
        <v>16</v>
      </c>
      <c r="I32" s="73" t="s">
        <v>498</v>
      </c>
      <c r="L32" s="28"/>
      <c r="M32" s="28"/>
      <c r="N32" s="28"/>
      <c r="O32" s="28"/>
    </row>
    <row r="33" spans="1:15" x14ac:dyDescent="0.25">
      <c r="A33" s="97">
        <v>31</v>
      </c>
      <c r="B33" s="71">
        <v>1</v>
      </c>
      <c r="C33" s="71">
        <v>0</v>
      </c>
      <c r="D33" s="72" t="s">
        <v>562</v>
      </c>
      <c r="E33" s="121">
        <v>2021</v>
      </c>
      <c r="F33" s="73" t="s">
        <v>499</v>
      </c>
      <c r="G33" s="73" t="s">
        <v>37</v>
      </c>
      <c r="H33" s="73" t="s">
        <v>22</v>
      </c>
      <c r="I33" s="73" t="s">
        <v>500</v>
      </c>
      <c r="L33" s="74" t="s">
        <v>564</v>
      </c>
      <c r="M33" s="74">
        <v>42</v>
      </c>
      <c r="N33" s="28"/>
      <c r="O33" s="28"/>
    </row>
    <row r="34" spans="1:15" x14ac:dyDescent="0.25">
      <c r="A34" s="97">
        <v>32</v>
      </c>
      <c r="B34" s="71">
        <v>1</v>
      </c>
      <c r="C34" s="71">
        <v>0</v>
      </c>
      <c r="D34" s="72" t="s">
        <v>562</v>
      </c>
      <c r="E34" s="121">
        <v>2021</v>
      </c>
      <c r="F34" s="73" t="s">
        <v>533</v>
      </c>
      <c r="G34" s="73" t="s">
        <v>534</v>
      </c>
      <c r="H34" s="73" t="s">
        <v>16</v>
      </c>
      <c r="I34" s="73" t="s">
        <v>535</v>
      </c>
      <c r="L34" s="74" t="s">
        <v>565</v>
      </c>
      <c r="M34" s="74">
        <v>41</v>
      </c>
      <c r="N34" s="28"/>
      <c r="O34" s="28"/>
    </row>
    <row r="35" spans="1:15" x14ac:dyDescent="0.25">
      <c r="A35" s="97">
        <v>33</v>
      </c>
      <c r="B35" s="71">
        <v>1</v>
      </c>
      <c r="C35" s="71">
        <v>0</v>
      </c>
      <c r="D35" s="72" t="s">
        <v>562</v>
      </c>
      <c r="E35" s="121">
        <v>2021</v>
      </c>
      <c r="F35" s="73" t="s">
        <v>501</v>
      </c>
      <c r="G35" s="73" t="s">
        <v>70</v>
      </c>
      <c r="H35" s="73" t="s">
        <v>22</v>
      </c>
      <c r="I35" s="73" t="s">
        <v>502</v>
      </c>
      <c r="L35" s="74" t="s">
        <v>566</v>
      </c>
      <c r="M35" s="74">
        <v>30</v>
      </c>
      <c r="N35" s="28"/>
      <c r="O35" s="28"/>
    </row>
    <row r="36" spans="1:15" x14ac:dyDescent="0.25">
      <c r="A36" s="97">
        <v>34</v>
      </c>
      <c r="B36" s="71">
        <v>1</v>
      </c>
      <c r="C36" s="71">
        <v>0</v>
      </c>
      <c r="D36" s="72" t="s">
        <v>562</v>
      </c>
      <c r="E36" s="121">
        <v>2021</v>
      </c>
      <c r="F36" s="73" t="s">
        <v>503</v>
      </c>
      <c r="G36" s="73" t="s">
        <v>504</v>
      </c>
      <c r="H36" s="73" t="s">
        <v>22</v>
      </c>
      <c r="I36" s="73" t="s">
        <v>505</v>
      </c>
      <c r="L36" s="74" t="s">
        <v>569</v>
      </c>
      <c r="M36" s="74">
        <v>3</v>
      </c>
      <c r="N36" s="75">
        <f>3/7*100</f>
        <v>42.857142857142854</v>
      </c>
      <c r="O36" s="28"/>
    </row>
    <row r="37" spans="1:15" x14ac:dyDescent="0.25">
      <c r="A37" s="97">
        <v>35</v>
      </c>
      <c r="B37" s="71">
        <v>1</v>
      </c>
      <c r="C37" s="71">
        <v>0</v>
      </c>
      <c r="D37" s="72" t="s">
        <v>562</v>
      </c>
      <c r="E37" s="121">
        <v>2021</v>
      </c>
      <c r="F37" s="73" t="s">
        <v>536</v>
      </c>
      <c r="G37" s="73" t="s">
        <v>93</v>
      </c>
      <c r="H37" s="73" t="s">
        <v>16</v>
      </c>
      <c r="I37" s="73" t="s">
        <v>537</v>
      </c>
      <c r="L37" s="74" t="s">
        <v>570</v>
      </c>
      <c r="M37" s="74">
        <v>0</v>
      </c>
      <c r="N37" s="75">
        <v>0</v>
      </c>
      <c r="O37" s="28"/>
    </row>
    <row r="38" spans="1:15" x14ac:dyDescent="0.25">
      <c r="A38" s="97">
        <v>36</v>
      </c>
      <c r="B38" s="71">
        <v>1</v>
      </c>
      <c r="C38" s="71">
        <v>0</v>
      </c>
      <c r="D38" s="72" t="s">
        <v>562</v>
      </c>
      <c r="E38" s="121">
        <v>2021</v>
      </c>
      <c r="F38" s="73" t="s">
        <v>553</v>
      </c>
      <c r="G38" s="73" t="s">
        <v>554</v>
      </c>
      <c r="H38" s="73" t="s">
        <v>16</v>
      </c>
      <c r="I38" s="73" t="s">
        <v>555</v>
      </c>
      <c r="L38" s="74" t="s">
        <v>571</v>
      </c>
      <c r="M38" s="74">
        <v>2</v>
      </c>
      <c r="N38" s="75">
        <f>2/7*100</f>
        <v>28.571428571428569</v>
      </c>
      <c r="O38" s="28"/>
    </row>
    <row r="39" spans="1:15" x14ac:dyDescent="0.25">
      <c r="A39" s="97">
        <v>37</v>
      </c>
      <c r="B39" s="71">
        <v>1</v>
      </c>
      <c r="C39" s="71">
        <v>0</v>
      </c>
      <c r="D39" s="72" t="s">
        <v>562</v>
      </c>
      <c r="E39" s="121">
        <v>2021</v>
      </c>
      <c r="F39" s="73" t="s">
        <v>506</v>
      </c>
      <c r="G39" s="73" t="s">
        <v>507</v>
      </c>
      <c r="H39" s="73" t="s">
        <v>22</v>
      </c>
      <c r="I39" s="73" t="s">
        <v>508</v>
      </c>
      <c r="L39" s="74" t="s">
        <v>572</v>
      </c>
      <c r="M39" s="74">
        <v>0</v>
      </c>
      <c r="N39" s="75">
        <v>0</v>
      </c>
      <c r="O39" s="28"/>
    </row>
    <row r="40" spans="1:15" x14ac:dyDescent="0.25">
      <c r="A40" s="97">
        <v>38</v>
      </c>
      <c r="B40" s="71">
        <v>1</v>
      </c>
      <c r="C40" s="71">
        <v>0</v>
      </c>
      <c r="D40" s="72" t="s">
        <v>562</v>
      </c>
      <c r="E40" s="121">
        <v>2021</v>
      </c>
      <c r="F40" s="73" t="s">
        <v>509</v>
      </c>
      <c r="G40" s="73" t="s">
        <v>70</v>
      </c>
      <c r="H40" s="73" t="s">
        <v>22</v>
      </c>
      <c r="I40" s="73" t="s">
        <v>510</v>
      </c>
      <c r="L40" s="74" t="s">
        <v>573</v>
      </c>
      <c r="M40" s="74">
        <v>0</v>
      </c>
      <c r="N40" s="75">
        <v>0</v>
      </c>
      <c r="O40" s="28"/>
    </row>
    <row r="41" spans="1:15" x14ac:dyDescent="0.25">
      <c r="A41" s="97">
        <v>39</v>
      </c>
      <c r="B41" s="71">
        <v>1</v>
      </c>
      <c r="C41" s="71">
        <v>0</v>
      </c>
      <c r="D41" s="72" t="s">
        <v>562</v>
      </c>
      <c r="E41" s="121">
        <v>2021</v>
      </c>
      <c r="F41" s="73" t="s">
        <v>511</v>
      </c>
      <c r="G41" s="73" t="s">
        <v>435</v>
      </c>
      <c r="H41" s="73" t="s">
        <v>22</v>
      </c>
      <c r="I41" s="73" t="s">
        <v>512</v>
      </c>
      <c r="L41" s="74" t="s">
        <v>574</v>
      </c>
      <c r="M41" s="74">
        <v>2</v>
      </c>
      <c r="N41" s="75">
        <f t="shared" ref="N41" si="0">2/7*100</f>
        <v>28.571428571428569</v>
      </c>
      <c r="O41" s="28"/>
    </row>
    <row r="42" spans="1:15" x14ac:dyDescent="0.25">
      <c r="A42" s="97">
        <v>40</v>
      </c>
      <c r="B42" s="71">
        <v>1</v>
      </c>
      <c r="C42" s="71">
        <v>0</v>
      </c>
      <c r="D42" s="72" t="s">
        <v>562</v>
      </c>
      <c r="E42" s="121">
        <v>2021</v>
      </c>
      <c r="F42" s="73" t="s">
        <v>184</v>
      </c>
      <c r="G42" s="73" t="s">
        <v>513</v>
      </c>
      <c r="H42" s="73" t="s">
        <v>16</v>
      </c>
      <c r="I42" s="73" t="s">
        <v>514</v>
      </c>
      <c r="L42" s="74"/>
      <c r="M42" s="30"/>
    </row>
    <row r="43" spans="1:15" x14ac:dyDescent="0.25">
      <c r="A43" s="97">
        <v>41</v>
      </c>
      <c r="B43" s="71">
        <v>1</v>
      </c>
      <c r="C43" s="71">
        <v>0</v>
      </c>
      <c r="D43" s="72" t="s">
        <v>562</v>
      </c>
      <c r="E43" s="121">
        <v>2021</v>
      </c>
      <c r="F43" s="73" t="s">
        <v>515</v>
      </c>
      <c r="G43" s="73" t="s">
        <v>432</v>
      </c>
      <c r="H43" s="73" t="s">
        <v>22</v>
      </c>
      <c r="I43" s="73" t="s">
        <v>516</v>
      </c>
    </row>
    <row r="44" spans="1:15" x14ac:dyDescent="0.25">
      <c r="A44" s="97">
        <v>42</v>
      </c>
      <c r="B44" s="71">
        <v>1</v>
      </c>
      <c r="C44" s="71">
        <v>0</v>
      </c>
      <c r="D44" s="72" t="s">
        <v>562</v>
      </c>
      <c r="E44" s="121">
        <v>2021</v>
      </c>
      <c r="F44" s="73" t="s">
        <v>544</v>
      </c>
      <c r="G44" s="73" t="s">
        <v>93</v>
      </c>
      <c r="H44" s="73" t="s">
        <v>16</v>
      </c>
      <c r="I44" s="73" t="s">
        <v>545</v>
      </c>
    </row>
    <row r="45" spans="1:15" x14ac:dyDescent="0.25">
      <c r="A45" s="97">
        <v>43</v>
      </c>
      <c r="B45" s="84">
        <v>2</v>
      </c>
      <c r="C45" s="84">
        <v>0</v>
      </c>
      <c r="D45" s="85" t="s">
        <v>562</v>
      </c>
      <c r="E45" s="51">
        <v>2020</v>
      </c>
      <c r="F45" s="52" t="s">
        <v>268</v>
      </c>
      <c r="G45" s="52" t="s">
        <v>269</v>
      </c>
      <c r="H45" s="52" t="s">
        <v>16</v>
      </c>
      <c r="I45" s="52" t="s">
        <v>270</v>
      </c>
    </row>
    <row r="46" spans="1:15" x14ac:dyDescent="0.25">
      <c r="A46" s="97">
        <v>44</v>
      </c>
      <c r="B46" s="84">
        <v>2</v>
      </c>
      <c r="C46" s="84">
        <v>0</v>
      </c>
      <c r="D46" s="85" t="s">
        <v>562</v>
      </c>
      <c r="E46" s="51">
        <v>2020</v>
      </c>
      <c r="F46" s="52" t="s">
        <v>271</v>
      </c>
      <c r="G46" s="52" t="s">
        <v>272</v>
      </c>
      <c r="H46" s="52" t="s">
        <v>22</v>
      </c>
      <c r="I46" s="52" t="s">
        <v>273</v>
      </c>
    </row>
    <row r="47" spans="1:15" x14ac:dyDescent="0.25">
      <c r="A47" s="97">
        <v>45</v>
      </c>
      <c r="B47" s="84">
        <v>2</v>
      </c>
      <c r="C47" s="84">
        <v>0</v>
      </c>
      <c r="D47" s="85" t="s">
        <v>562</v>
      </c>
      <c r="E47" s="51">
        <v>2020</v>
      </c>
      <c r="F47" s="52" t="s">
        <v>274</v>
      </c>
      <c r="G47" s="52" t="s">
        <v>25</v>
      </c>
      <c r="H47" s="52" t="s">
        <v>22</v>
      </c>
      <c r="I47" s="52" t="s">
        <v>275</v>
      </c>
    </row>
    <row r="48" spans="1:15" x14ac:dyDescent="0.25">
      <c r="A48" s="97">
        <v>46</v>
      </c>
      <c r="B48" s="84">
        <v>2</v>
      </c>
      <c r="C48" s="84">
        <v>0</v>
      </c>
      <c r="D48" s="85" t="s">
        <v>562</v>
      </c>
      <c r="E48" s="51">
        <v>2020</v>
      </c>
      <c r="F48" s="52" t="s">
        <v>276</v>
      </c>
      <c r="G48" s="52" t="s">
        <v>277</v>
      </c>
      <c r="H48" s="52" t="s">
        <v>22</v>
      </c>
      <c r="I48" s="52" t="s">
        <v>278</v>
      </c>
    </row>
    <row r="49" spans="1:9" x14ac:dyDescent="0.25">
      <c r="A49" s="97">
        <v>47</v>
      </c>
      <c r="B49" s="84">
        <v>2</v>
      </c>
      <c r="C49" s="84">
        <v>0</v>
      </c>
      <c r="D49" s="85" t="s">
        <v>562</v>
      </c>
      <c r="E49" s="51">
        <v>2020</v>
      </c>
      <c r="F49" s="52" t="s">
        <v>279</v>
      </c>
      <c r="G49" s="52" t="s">
        <v>37</v>
      </c>
      <c r="H49" s="52" t="s">
        <v>22</v>
      </c>
      <c r="I49" s="52" t="s">
        <v>280</v>
      </c>
    </row>
    <row r="50" spans="1:9" x14ac:dyDescent="0.25">
      <c r="A50" s="97">
        <v>48</v>
      </c>
      <c r="B50" s="84">
        <v>2</v>
      </c>
      <c r="C50" s="84">
        <v>0</v>
      </c>
      <c r="D50" s="85" t="s">
        <v>562</v>
      </c>
      <c r="E50" s="51">
        <v>2020</v>
      </c>
      <c r="F50" s="52" t="s">
        <v>281</v>
      </c>
      <c r="G50" s="52" t="s">
        <v>25</v>
      </c>
      <c r="H50" s="52" t="s">
        <v>22</v>
      </c>
      <c r="I50" s="52" t="s">
        <v>282</v>
      </c>
    </row>
    <row r="51" spans="1:9" x14ac:dyDescent="0.25">
      <c r="A51" s="97">
        <v>49</v>
      </c>
      <c r="B51" s="84">
        <v>2</v>
      </c>
      <c r="C51" s="84">
        <v>0</v>
      </c>
      <c r="D51" s="85" t="s">
        <v>562</v>
      </c>
      <c r="E51" s="51">
        <v>2020</v>
      </c>
      <c r="F51" s="52" t="s">
        <v>27</v>
      </c>
      <c r="G51" s="52" t="s">
        <v>277</v>
      </c>
      <c r="H51" s="52" t="s">
        <v>22</v>
      </c>
      <c r="I51" s="52" t="s">
        <v>283</v>
      </c>
    </row>
    <row r="52" spans="1:9" x14ac:dyDescent="0.25">
      <c r="A52" s="97">
        <v>50</v>
      </c>
      <c r="B52" s="84">
        <v>2</v>
      </c>
      <c r="C52" s="84">
        <v>0</v>
      </c>
      <c r="D52" s="85" t="s">
        <v>562</v>
      </c>
      <c r="E52" s="51">
        <v>2020</v>
      </c>
      <c r="F52" s="52" t="s">
        <v>284</v>
      </c>
      <c r="G52" s="52" t="s">
        <v>151</v>
      </c>
      <c r="H52" s="52" t="s">
        <v>16</v>
      </c>
      <c r="I52" s="52" t="s">
        <v>285</v>
      </c>
    </row>
    <row r="53" spans="1:9" x14ac:dyDescent="0.25">
      <c r="A53" s="97">
        <v>51</v>
      </c>
      <c r="B53" s="84">
        <v>2</v>
      </c>
      <c r="C53" s="84">
        <v>0</v>
      </c>
      <c r="D53" s="85" t="s">
        <v>562</v>
      </c>
      <c r="E53" s="51">
        <v>2020</v>
      </c>
      <c r="F53" s="52" t="s">
        <v>286</v>
      </c>
      <c r="G53" s="52" t="s">
        <v>25</v>
      </c>
      <c r="H53" s="52" t="s">
        <v>22</v>
      </c>
      <c r="I53" s="52" t="s">
        <v>287</v>
      </c>
    </row>
    <row r="54" spans="1:9" x14ac:dyDescent="0.25">
      <c r="A54" s="97">
        <v>52</v>
      </c>
      <c r="B54" s="84">
        <v>2</v>
      </c>
      <c r="C54" s="84">
        <v>0</v>
      </c>
      <c r="D54" s="85" t="s">
        <v>562</v>
      </c>
      <c r="E54" s="51">
        <v>2020</v>
      </c>
      <c r="F54" s="52" t="s">
        <v>288</v>
      </c>
      <c r="G54" s="52" t="s">
        <v>289</v>
      </c>
      <c r="H54" s="52" t="s">
        <v>22</v>
      </c>
      <c r="I54" s="52" t="s">
        <v>290</v>
      </c>
    </row>
    <row r="55" spans="1:9" x14ac:dyDescent="0.25">
      <c r="A55" s="97">
        <v>53</v>
      </c>
      <c r="B55" s="84">
        <v>2</v>
      </c>
      <c r="C55" s="84">
        <v>0</v>
      </c>
      <c r="D55" s="85" t="s">
        <v>562</v>
      </c>
      <c r="E55" s="51">
        <v>2020</v>
      </c>
      <c r="F55" s="52" t="s">
        <v>291</v>
      </c>
      <c r="G55" s="52" t="s">
        <v>292</v>
      </c>
      <c r="H55" s="52" t="s">
        <v>22</v>
      </c>
      <c r="I55" s="52" t="s">
        <v>293</v>
      </c>
    </row>
    <row r="56" spans="1:9" x14ac:dyDescent="0.25">
      <c r="A56" s="97">
        <v>54</v>
      </c>
      <c r="B56" s="84">
        <v>2</v>
      </c>
      <c r="C56" s="84">
        <v>0</v>
      </c>
      <c r="D56" s="85" t="s">
        <v>562</v>
      </c>
      <c r="E56" s="51">
        <v>2020</v>
      </c>
      <c r="F56" s="52" t="s">
        <v>294</v>
      </c>
      <c r="G56" s="52" t="s">
        <v>295</v>
      </c>
      <c r="H56" s="52" t="s">
        <v>22</v>
      </c>
      <c r="I56" s="52" t="s">
        <v>296</v>
      </c>
    </row>
    <row r="57" spans="1:9" x14ac:dyDescent="0.25">
      <c r="A57" s="97">
        <v>55</v>
      </c>
      <c r="B57" s="84">
        <v>2</v>
      </c>
      <c r="C57" s="84">
        <v>0</v>
      </c>
      <c r="D57" s="85" t="s">
        <v>562</v>
      </c>
      <c r="E57" s="51">
        <v>2020</v>
      </c>
      <c r="F57" s="52" t="s">
        <v>297</v>
      </c>
      <c r="G57" s="52" t="s">
        <v>298</v>
      </c>
      <c r="H57" s="52" t="s">
        <v>22</v>
      </c>
      <c r="I57" s="52" t="s">
        <v>299</v>
      </c>
    </row>
    <row r="58" spans="1:9" x14ac:dyDescent="0.25">
      <c r="A58" s="97">
        <v>56</v>
      </c>
      <c r="B58" s="84">
        <v>2</v>
      </c>
      <c r="C58" s="84">
        <v>0</v>
      </c>
      <c r="D58" s="85" t="s">
        <v>562</v>
      </c>
      <c r="E58" s="51">
        <v>2020</v>
      </c>
      <c r="F58" s="52" t="s">
        <v>300</v>
      </c>
      <c r="G58" s="52" t="s">
        <v>301</v>
      </c>
      <c r="H58" s="52" t="s">
        <v>22</v>
      </c>
      <c r="I58" s="52" t="s">
        <v>302</v>
      </c>
    </row>
    <row r="59" spans="1:9" x14ac:dyDescent="0.25">
      <c r="A59" s="97">
        <v>57</v>
      </c>
      <c r="B59" s="84">
        <v>2</v>
      </c>
      <c r="C59" s="84">
        <v>0</v>
      </c>
      <c r="D59" s="85" t="s">
        <v>562</v>
      </c>
      <c r="E59" s="51">
        <v>2020</v>
      </c>
      <c r="F59" s="52" t="s">
        <v>303</v>
      </c>
      <c r="G59" s="52" t="s">
        <v>304</v>
      </c>
      <c r="H59" s="52" t="s">
        <v>22</v>
      </c>
      <c r="I59" s="52" t="s">
        <v>305</v>
      </c>
    </row>
    <row r="60" spans="1:9" x14ac:dyDescent="0.25">
      <c r="A60" s="97">
        <v>58</v>
      </c>
      <c r="B60" s="84">
        <v>2</v>
      </c>
      <c r="C60" s="84">
        <v>0</v>
      </c>
      <c r="D60" s="85" t="s">
        <v>562</v>
      </c>
      <c r="E60" s="51">
        <v>2020</v>
      </c>
      <c r="F60" s="52" t="s">
        <v>429</v>
      </c>
      <c r="G60" s="52" t="s">
        <v>277</v>
      </c>
      <c r="H60" s="52" t="s">
        <v>22</v>
      </c>
      <c r="I60" s="52" t="s">
        <v>430</v>
      </c>
    </row>
    <row r="61" spans="1:9" x14ac:dyDescent="0.25">
      <c r="A61" s="97">
        <v>59</v>
      </c>
      <c r="B61" s="84">
        <v>2</v>
      </c>
      <c r="C61" s="84">
        <v>0</v>
      </c>
      <c r="D61" s="85" t="s">
        <v>562</v>
      </c>
      <c r="E61" s="51">
        <v>2020</v>
      </c>
      <c r="F61" s="52" t="s">
        <v>306</v>
      </c>
      <c r="G61" s="52" t="s">
        <v>307</v>
      </c>
      <c r="H61" s="52" t="s">
        <v>22</v>
      </c>
      <c r="I61" s="52" t="s">
        <v>308</v>
      </c>
    </row>
    <row r="62" spans="1:9" x14ac:dyDescent="0.25">
      <c r="A62" s="97">
        <v>60</v>
      </c>
      <c r="B62" s="84">
        <v>2</v>
      </c>
      <c r="C62" s="84">
        <v>0</v>
      </c>
      <c r="D62" s="85" t="s">
        <v>562</v>
      </c>
      <c r="E62" s="51">
        <v>2020</v>
      </c>
      <c r="F62" s="52" t="s">
        <v>309</v>
      </c>
      <c r="G62" s="52" t="s">
        <v>310</v>
      </c>
      <c r="H62" s="52" t="s">
        <v>22</v>
      </c>
      <c r="I62" s="52" t="s">
        <v>311</v>
      </c>
    </row>
    <row r="63" spans="1:9" x14ac:dyDescent="0.25">
      <c r="A63" s="97">
        <v>61</v>
      </c>
      <c r="B63" s="84">
        <v>2</v>
      </c>
      <c r="C63" s="84">
        <v>0</v>
      </c>
      <c r="D63" s="85" t="s">
        <v>562</v>
      </c>
      <c r="E63" s="51">
        <v>2020</v>
      </c>
      <c r="F63" s="52" t="s">
        <v>312</v>
      </c>
      <c r="G63" s="52" t="s">
        <v>313</v>
      </c>
      <c r="H63" s="52" t="s">
        <v>22</v>
      </c>
      <c r="I63" s="52" t="s">
        <v>314</v>
      </c>
    </row>
    <row r="64" spans="1:9" x14ac:dyDescent="0.25">
      <c r="A64" s="97">
        <v>62</v>
      </c>
      <c r="B64" s="84">
        <v>2</v>
      </c>
      <c r="C64" s="84">
        <v>0</v>
      </c>
      <c r="D64" s="85" t="s">
        <v>562</v>
      </c>
      <c r="E64" s="51">
        <v>2020</v>
      </c>
      <c r="F64" s="52" t="s">
        <v>315</v>
      </c>
      <c r="G64" s="52" t="s">
        <v>316</v>
      </c>
      <c r="H64" s="52" t="s">
        <v>22</v>
      </c>
      <c r="I64" s="52" t="s">
        <v>317</v>
      </c>
    </row>
    <row r="65" spans="1:9" x14ac:dyDescent="0.25">
      <c r="A65" s="97">
        <v>63</v>
      </c>
      <c r="B65" s="84">
        <v>2</v>
      </c>
      <c r="C65" s="84">
        <v>0</v>
      </c>
      <c r="D65" s="85" t="s">
        <v>562</v>
      </c>
      <c r="E65" s="51">
        <v>2020</v>
      </c>
      <c r="F65" s="52" t="s">
        <v>318</v>
      </c>
      <c r="G65" s="52" t="s">
        <v>295</v>
      </c>
      <c r="H65" s="52" t="s">
        <v>22</v>
      </c>
      <c r="I65" s="52" t="s">
        <v>319</v>
      </c>
    </row>
    <row r="66" spans="1:9" x14ac:dyDescent="0.25">
      <c r="A66" s="97">
        <v>64</v>
      </c>
      <c r="B66" s="84">
        <v>2</v>
      </c>
      <c r="C66" s="84">
        <v>0</v>
      </c>
      <c r="D66" s="85" t="s">
        <v>562</v>
      </c>
      <c r="E66" s="51">
        <v>2020</v>
      </c>
      <c r="F66" s="52" t="s">
        <v>320</v>
      </c>
      <c r="G66" s="52" t="s">
        <v>106</v>
      </c>
      <c r="H66" s="52" t="s">
        <v>16</v>
      </c>
      <c r="I66" s="52" t="s">
        <v>321</v>
      </c>
    </row>
    <row r="67" spans="1:9" x14ac:dyDescent="0.25">
      <c r="A67" s="97">
        <v>65</v>
      </c>
      <c r="B67" s="84">
        <v>2</v>
      </c>
      <c r="C67" s="84">
        <v>0</v>
      </c>
      <c r="D67" s="85" t="s">
        <v>562</v>
      </c>
      <c r="E67" s="51">
        <v>2020</v>
      </c>
      <c r="F67" s="52" t="s">
        <v>431</v>
      </c>
      <c r="G67" s="52" t="s">
        <v>432</v>
      </c>
      <c r="H67" s="52" t="s">
        <v>22</v>
      </c>
      <c r="I67" s="52" t="s">
        <v>433</v>
      </c>
    </row>
    <row r="68" spans="1:9" x14ac:dyDescent="0.25">
      <c r="A68" s="97">
        <v>66</v>
      </c>
      <c r="B68" s="84">
        <v>2</v>
      </c>
      <c r="C68" s="84">
        <v>0</v>
      </c>
      <c r="D68" s="85" t="s">
        <v>562</v>
      </c>
      <c r="E68" s="51">
        <v>2020</v>
      </c>
      <c r="F68" s="52" t="s">
        <v>322</v>
      </c>
      <c r="G68" s="52" t="s">
        <v>323</v>
      </c>
      <c r="H68" s="52" t="s">
        <v>16</v>
      </c>
      <c r="I68" s="52" t="s">
        <v>324</v>
      </c>
    </row>
    <row r="69" spans="1:9" x14ac:dyDescent="0.25">
      <c r="A69" s="97">
        <v>67</v>
      </c>
      <c r="B69" s="84">
        <v>2</v>
      </c>
      <c r="C69" s="84">
        <v>0</v>
      </c>
      <c r="D69" s="85" t="s">
        <v>562</v>
      </c>
      <c r="E69" s="51">
        <v>2020</v>
      </c>
      <c r="F69" s="52" t="s">
        <v>325</v>
      </c>
      <c r="G69" s="52" t="s">
        <v>272</v>
      </c>
      <c r="H69" s="52" t="s">
        <v>22</v>
      </c>
      <c r="I69" s="52" t="s">
        <v>326</v>
      </c>
    </row>
    <row r="70" spans="1:9" x14ac:dyDescent="0.25">
      <c r="A70" s="97">
        <v>68</v>
      </c>
      <c r="B70" s="84">
        <v>2</v>
      </c>
      <c r="C70" s="84">
        <v>0</v>
      </c>
      <c r="D70" s="85" t="s">
        <v>562</v>
      </c>
      <c r="E70" s="51">
        <v>2020</v>
      </c>
      <c r="F70" s="52" t="s">
        <v>327</v>
      </c>
      <c r="G70" s="52" t="s">
        <v>82</v>
      </c>
      <c r="H70" s="52" t="s">
        <v>16</v>
      </c>
      <c r="I70" s="52" t="s">
        <v>328</v>
      </c>
    </row>
    <row r="71" spans="1:9" x14ac:dyDescent="0.25">
      <c r="A71" s="97">
        <v>69</v>
      </c>
      <c r="B71" s="84">
        <v>2</v>
      </c>
      <c r="C71" s="84">
        <v>0</v>
      </c>
      <c r="D71" s="85" t="s">
        <v>562</v>
      </c>
      <c r="E71" s="51">
        <v>2020</v>
      </c>
      <c r="F71" s="52" t="s">
        <v>329</v>
      </c>
      <c r="G71" s="52" t="s">
        <v>106</v>
      </c>
      <c r="H71" s="52" t="s">
        <v>16</v>
      </c>
      <c r="I71" s="52" t="s">
        <v>330</v>
      </c>
    </row>
    <row r="72" spans="1:9" x14ac:dyDescent="0.25">
      <c r="A72" s="97">
        <v>70</v>
      </c>
      <c r="B72" s="84">
        <v>2</v>
      </c>
      <c r="C72" s="84">
        <v>0</v>
      </c>
      <c r="D72" s="85" t="s">
        <v>562</v>
      </c>
      <c r="E72" s="51">
        <v>2020</v>
      </c>
      <c r="F72" s="52" t="s">
        <v>331</v>
      </c>
      <c r="G72" s="52" t="s">
        <v>93</v>
      </c>
      <c r="H72" s="52" t="s">
        <v>16</v>
      </c>
      <c r="I72" s="52" t="s">
        <v>332</v>
      </c>
    </row>
    <row r="73" spans="1:9" x14ac:dyDescent="0.25">
      <c r="A73" s="97">
        <v>71</v>
      </c>
      <c r="B73" s="84">
        <v>2</v>
      </c>
      <c r="C73" s="84">
        <v>0</v>
      </c>
      <c r="D73" s="85" t="s">
        <v>562</v>
      </c>
      <c r="E73" s="51">
        <v>2020</v>
      </c>
      <c r="F73" s="52" t="s">
        <v>333</v>
      </c>
      <c r="G73" s="52" t="s">
        <v>272</v>
      </c>
      <c r="H73" s="52" t="s">
        <v>22</v>
      </c>
      <c r="I73" s="52" t="s">
        <v>334</v>
      </c>
    </row>
    <row r="74" spans="1:9" x14ac:dyDescent="0.25">
      <c r="A74" s="97">
        <v>72</v>
      </c>
      <c r="B74" s="84">
        <v>2</v>
      </c>
      <c r="C74" s="84">
        <v>0</v>
      </c>
      <c r="D74" s="85" t="s">
        <v>562</v>
      </c>
      <c r="E74" s="51">
        <v>2020</v>
      </c>
      <c r="F74" s="52" t="s">
        <v>335</v>
      </c>
      <c r="G74" s="52" t="s">
        <v>25</v>
      </c>
      <c r="H74" s="52" t="s">
        <v>22</v>
      </c>
      <c r="I74" s="52" t="s">
        <v>336</v>
      </c>
    </row>
    <row r="75" spans="1:9" x14ac:dyDescent="0.25">
      <c r="A75" s="97">
        <v>73</v>
      </c>
      <c r="B75" s="84">
        <v>2</v>
      </c>
      <c r="C75" s="84">
        <v>0</v>
      </c>
      <c r="D75" s="85" t="s">
        <v>562</v>
      </c>
      <c r="E75" s="51">
        <v>2020</v>
      </c>
      <c r="F75" s="52" t="s">
        <v>337</v>
      </c>
      <c r="G75" s="52" t="s">
        <v>338</v>
      </c>
      <c r="H75" s="52" t="s">
        <v>22</v>
      </c>
      <c r="I75" s="52" t="s">
        <v>339</v>
      </c>
    </row>
    <row r="76" spans="1:9" x14ac:dyDescent="0.25">
      <c r="A76" s="97">
        <v>74</v>
      </c>
      <c r="B76" s="84">
        <v>2</v>
      </c>
      <c r="C76" s="84">
        <v>0</v>
      </c>
      <c r="D76" s="85" t="s">
        <v>562</v>
      </c>
      <c r="E76" s="51">
        <v>2020</v>
      </c>
      <c r="F76" s="52" t="s">
        <v>141</v>
      </c>
      <c r="G76" s="52" t="s">
        <v>340</v>
      </c>
      <c r="H76" s="52" t="s">
        <v>22</v>
      </c>
      <c r="I76" s="52" t="s">
        <v>341</v>
      </c>
    </row>
    <row r="77" spans="1:9" x14ac:dyDescent="0.25">
      <c r="A77" s="97">
        <v>75</v>
      </c>
      <c r="B77" s="84">
        <v>2</v>
      </c>
      <c r="C77" s="84">
        <v>0</v>
      </c>
      <c r="D77" s="85" t="s">
        <v>562</v>
      </c>
      <c r="E77" s="51">
        <v>2020</v>
      </c>
      <c r="F77" s="52" t="s">
        <v>342</v>
      </c>
      <c r="G77" s="52" t="s">
        <v>343</v>
      </c>
      <c r="H77" s="52" t="s">
        <v>22</v>
      </c>
      <c r="I77" s="52" t="s">
        <v>344</v>
      </c>
    </row>
    <row r="78" spans="1:9" x14ac:dyDescent="0.25">
      <c r="A78" s="97">
        <v>76</v>
      </c>
      <c r="B78" s="84">
        <v>2</v>
      </c>
      <c r="C78" s="84">
        <v>0</v>
      </c>
      <c r="D78" s="85" t="s">
        <v>562</v>
      </c>
      <c r="E78" s="51">
        <v>2020</v>
      </c>
      <c r="F78" s="52" t="s">
        <v>345</v>
      </c>
      <c r="G78" s="52" t="s">
        <v>346</v>
      </c>
      <c r="H78" s="52" t="s">
        <v>16</v>
      </c>
      <c r="I78" s="52" t="s">
        <v>347</v>
      </c>
    </row>
    <row r="79" spans="1:9" x14ac:dyDescent="0.25">
      <c r="A79" s="97">
        <v>77</v>
      </c>
      <c r="B79" s="84">
        <v>2</v>
      </c>
      <c r="C79" s="84">
        <v>0</v>
      </c>
      <c r="D79" s="85" t="s">
        <v>562</v>
      </c>
      <c r="E79" s="51">
        <v>2020</v>
      </c>
      <c r="F79" s="52" t="s">
        <v>348</v>
      </c>
      <c r="G79" s="52" t="s">
        <v>349</v>
      </c>
      <c r="H79" s="52" t="s">
        <v>16</v>
      </c>
      <c r="I79" s="52" t="s">
        <v>350</v>
      </c>
    </row>
    <row r="80" spans="1:9" x14ac:dyDescent="0.25">
      <c r="A80" s="97">
        <v>78</v>
      </c>
      <c r="B80" s="84">
        <v>2</v>
      </c>
      <c r="C80" s="84">
        <v>0</v>
      </c>
      <c r="D80" s="85" t="s">
        <v>562</v>
      </c>
      <c r="E80" s="51">
        <v>2020</v>
      </c>
      <c r="F80" s="52" t="s">
        <v>351</v>
      </c>
      <c r="G80" s="52" t="s">
        <v>136</v>
      </c>
      <c r="H80" s="52" t="s">
        <v>22</v>
      </c>
      <c r="I80" s="52" t="s">
        <v>352</v>
      </c>
    </row>
    <row r="81" spans="1:9" x14ac:dyDescent="0.25">
      <c r="A81" s="97">
        <v>79</v>
      </c>
      <c r="B81" s="84">
        <v>2</v>
      </c>
      <c r="C81" s="84">
        <v>0</v>
      </c>
      <c r="D81" s="85" t="s">
        <v>562</v>
      </c>
      <c r="E81" s="51">
        <v>2020</v>
      </c>
      <c r="F81" s="52" t="s">
        <v>353</v>
      </c>
      <c r="G81" s="52" t="s">
        <v>301</v>
      </c>
      <c r="H81" s="52" t="s">
        <v>22</v>
      </c>
      <c r="I81" s="52" t="s">
        <v>354</v>
      </c>
    </row>
    <row r="82" spans="1:9" x14ac:dyDescent="0.25">
      <c r="A82" s="97">
        <v>80</v>
      </c>
      <c r="B82" s="84">
        <v>2</v>
      </c>
      <c r="C82" s="84">
        <v>0</v>
      </c>
      <c r="D82" s="85" t="s">
        <v>562</v>
      </c>
      <c r="E82" s="51">
        <v>2020</v>
      </c>
      <c r="F82" s="52" t="s">
        <v>355</v>
      </c>
      <c r="G82" s="52" t="s">
        <v>163</v>
      </c>
      <c r="H82" s="52" t="s">
        <v>22</v>
      </c>
      <c r="I82" s="52" t="s">
        <v>356</v>
      </c>
    </row>
    <row r="83" spans="1:9" x14ac:dyDescent="0.25">
      <c r="A83" s="97">
        <v>81</v>
      </c>
      <c r="B83" s="84">
        <v>2</v>
      </c>
      <c r="C83" s="84">
        <v>0</v>
      </c>
      <c r="D83" s="85" t="s">
        <v>562</v>
      </c>
      <c r="E83" s="51">
        <v>2020</v>
      </c>
      <c r="F83" s="52" t="s">
        <v>437</v>
      </c>
      <c r="G83" s="52" t="s">
        <v>187</v>
      </c>
      <c r="H83" s="52" t="s">
        <v>16</v>
      </c>
      <c r="I83" s="52" t="s">
        <v>438</v>
      </c>
    </row>
    <row r="84" spans="1:9" x14ac:dyDescent="0.25">
      <c r="A84" s="97">
        <v>82</v>
      </c>
      <c r="B84" s="84">
        <v>2</v>
      </c>
      <c r="C84" s="84">
        <v>0</v>
      </c>
      <c r="D84" s="85" t="s">
        <v>562</v>
      </c>
      <c r="E84" s="51">
        <v>2020</v>
      </c>
      <c r="F84" s="52" t="s">
        <v>357</v>
      </c>
      <c r="G84" s="52" t="s">
        <v>57</v>
      </c>
      <c r="H84" s="52" t="s">
        <v>16</v>
      </c>
      <c r="I84" s="52" t="s">
        <v>358</v>
      </c>
    </row>
    <row r="85" spans="1:9" x14ac:dyDescent="0.25">
      <c r="A85" s="97">
        <v>83</v>
      </c>
      <c r="B85" s="84">
        <v>2</v>
      </c>
      <c r="C85" s="84">
        <v>0</v>
      </c>
      <c r="D85" s="85" t="s">
        <v>562</v>
      </c>
      <c r="E85" s="51">
        <v>2020</v>
      </c>
      <c r="F85" s="52" t="s">
        <v>359</v>
      </c>
      <c r="G85" s="52" t="s">
        <v>51</v>
      </c>
      <c r="H85" s="52" t="s">
        <v>16</v>
      </c>
      <c r="I85" s="52" t="s">
        <v>360</v>
      </c>
    </row>
    <row r="86" spans="1:9" x14ac:dyDescent="0.25">
      <c r="A86" s="97">
        <v>84</v>
      </c>
      <c r="B86" s="91">
        <v>3</v>
      </c>
      <c r="C86" s="91">
        <v>0</v>
      </c>
      <c r="D86" s="92" t="s">
        <v>562</v>
      </c>
      <c r="E86" s="48">
        <v>2019</v>
      </c>
      <c r="F86" s="49" t="s">
        <v>14</v>
      </c>
      <c r="G86" s="49" t="s">
        <v>15</v>
      </c>
      <c r="H86" s="49" t="s">
        <v>16</v>
      </c>
      <c r="I86" s="49" t="s">
        <v>17</v>
      </c>
    </row>
    <row r="87" spans="1:9" x14ac:dyDescent="0.25">
      <c r="A87" s="97">
        <v>85</v>
      </c>
      <c r="B87" s="91">
        <v>3</v>
      </c>
      <c r="C87" s="91">
        <v>0</v>
      </c>
      <c r="D87" s="92" t="s">
        <v>562</v>
      </c>
      <c r="E87" s="48">
        <v>2019</v>
      </c>
      <c r="F87" s="49" t="s">
        <v>20</v>
      </c>
      <c r="G87" s="49" t="s">
        <v>21</v>
      </c>
      <c r="H87" s="49" t="s">
        <v>22</v>
      </c>
      <c r="I87" s="49" t="s">
        <v>23</v>
      </c>
    </row>
    <row r="88" spans="1:9" x14ac:dyDescent="0.25">
      <c r="A88" s="97">
        <v>86</v>
      </c>
      <c r="B88" s="91">
        <v>3</v>
      </c>
      <c r="C88" s="91">
        <v>0</v>
      </c>
      <c r="D88" s="92" t="s">
        <v>562</v>
      </c>
      <c r="E88" s="48">
        <v>2019</v>
      </c>
      <c r="F88" s="49" t="s">
        <v>24</v>
      </c>
      <c r="G88" s="49" t="s">
        <v>25</v>
      </c>
      <c r="H88" s="49" t="s">
        <v>22</v>
      </c>
      <c r="I88" s="49" t="s">
        <v>26</v>
      </c>
    </row>
    <row r="89" spans="1:9" x14ac:dyDescent="0.25">
      <c r="A89" s="97">
        <v>87</v>
      </c>
      <c r="B89" s="91">
        <v>3</v>
      </c>
      <c r="C89" s="91">
        <v>0</v>
      </c>
      <c r="D89" s="92" t="s">
        <v>562</v>
      </c>
      <c r="E89" s="48">
        <v>2019</v>
      </c>
      <c r="F89" s="49" t="s">
        <v>27</v>
      </c>
      <c r="G89" s="49" t="s">
        <v>28</v>
      </c>
      <c r="H89" s="49" t="s">
        <v>22</v>
      </c>
      <c r="I89" s="49" t="s">
        <v>29</v>
      </c>
    </row>
    <row r="90" spans="1:9" x14ac:dyDescent="0.25">
      <c r="A90" s="97">
        <v>88</v>
      </c>
      <c r="B90" s="91">
        <v>3</v>
      </c>
      <c r="C90" s="91">
        <v>0</v>
      </c>
      <c r="D90" s="92" t="s">
        <v>562</v>
      </c>
      <c r="E90" s="48">
        <v>2019</v>
      </c>
      <c r="F90" s="49" t="s">
        <v>30</v>
      </c>
      <c r="G90" s="49" t="s">
        <v>31</v>
      </c>
      <c r="H90" s="49" t="s">
        <v>22</v>
      </c>
      <c r="I90" s="49" t="s">
        <v>32</v>
      </c>
    </row>
    <row r="91" spans="1:9" x14ac:dyDescent="0.25">
      <c r="A91" s="97">
        <v>89</v>
      </c>
      <c r="B91" s="91">
        <v>3</v>
      </c>
      <c r="C91" s="91">
        <v>0</v>
      </c>
      <c r="D91" s="92" t="s">
        <v>562</v>
      </c>
      <c r="E91" s="48">
        <v>2019</v>
      </c>
      <c r="F91" s="49" t="s">
        <v>538</v>
      </c>
      <c r="G91" s="49" t="s">
        <v>539</v>
      </c>
      <c r="H91" s="49" t="s">
        <v>16</v>
      </c>
      <c r="I91" s="49" t="s">
        <v>540</v>
      </c>
    </row>
    <row r="92" spans="1:9" x14ac:dyDescent="0.25">
      <c r="A92" s="97">
        <v>90</v>
      </c>
      <c r="B92" s="91">
        <v>3</v>
      </c>
      <c r="C92" s="91">
        <v>0</v>
      </c>
      <c r="D92" s="92" t="s">
        <v>562</v>
      </c>
      <c r="E92" s="48">
        <v>2019</v>
      </c>
      <c r="F92" s="49" t="s">
        <v>33</v>
      </c>
      <c r="G92" s="49" t="s">
        <v>34</v>
      </c>
      <c r="H92" s="49" t="s">
        <v>22</v>
      </c>
      <c r="I92" s="49" t="s">
        <v>35</v>
      </c>
    </row>
    <row r="93" spans="1:9" x14ac:dyDescent="0.25">
      <c r="A93" s="97">
        <v>91</v>
      </c>
      <c r="B93" s="91">
        <v>3</v>
      </c>
      <c r="C93" s="91">
        <v>0</v>
      </c>
      <c r="D93" s="92" t="s">
        <v>562</v>
      </c>
      <c r="E93" s="48">
        <v>2019</v>
      </c>
      <c r="F93" s="49" t="s">
        <v>36</v>
      </c>
      <c r="G93" s="49" t="s">
        <v>37</v>
      </c>
      <c r="H93" s="49" t="s">
        <v>22</v>
      </c>
      <c r="I93" s="49" t="s">
        <v>38</v>
      </c>
    </row>
    <row r="94" spans="1:9" x14ac:dyDescent="0.25">
      <c r="A94" s="97">
        <v>92</v>
      </c>
      <c r="B94" s="91">
        <v>3</v>
      </c>
      <c r="C94" s="91">
        <v>0</v>
      </c>
      <c r="D94" s="92" t="s">
        <v>562</v>
      </c>
      <c r="E94" s="48">
        <v>2019</v>
      </c>
      <c r="F94" s="49" t="s">
        <v>57</v>
      </c>
      <c r="G94" s="49" t="s">
        <v>361</v>
      </c>
      <c r="H94" s="49" t="s">
        <v>16</v>
      </c>
      <c r="I94" s="49" t="s">
        <v>362</v>
      </c>
    </row>
    <row r="95" spans="1:9" x14ac:dyDescent="0.25">
      <c r="A95" s="97">
        <v>93</v>
      </c>
      <c r="B95" s="91">
        <v>3</v>
      </c>
      <c r="C95" s="91">
        <v>0</v>
      </c>
      <c r="D95" s="92" t="s">
        <v>562</v>
      </c>
      <c r="E95" s="48">
        <v>2019</v>
      </c>
      <c r="F95" s="49" t="s">
        <v>39</v>
      </c>
      <c r="G95" s="49" t="s">
        <v>40</v>
      </c>
      <c r="H95" s="49" t="s">
        <v>22</v>
      </c>
      <c r="I95" s="49" t="s">
        <v>41</v>
      </c>
    </row>
    <row r="96" spans="1:9" x14ac:dyDescent="0.25">
      <c r="A96" s="97">
        <v>94</v>
      </c>
      <c r="B96" s="91">
        <v>3</v>
      </c>
      <c r="C96" s="91">
        <v>0</v>
      </c>
      <c r="D96" s="92" t="s">
        <v>562</v>
      </c>
      <c r="E96" s="48">
        <v>2019</v>
      </c>
      <c r="F96" s="49" t="s">
        <v>42</v>
      </c>
      <c r="G96" s="49" t="s">
        <v>43</v>
      </c>
      <c r="H96" s="49" t="s">
        <v>22</v>
      </c>
      <c r="I96" s="49" t="s">
        <v>44</v>
      </c>
    </row>
    <row r="97" spans="1:9" x14ac:dyDescent="0.25">
      <c r="A97" s="97">
        <v>95</v>
      </c>
      <c r="B97" s="91">
        <v>3</v>
      </c>
      <c r="C97" s="91">
        <v>0</v>
      </c>
      <c r="D97" s="92" t="s">
        <v>562</v>
      </c>
      <c r="E97" s="48">
        <v>2019</v>
      </c>
      <c r="F97" s="49" t="s">
        <v>45</v>
      </c>
      <c r="G97" s="49" t="s">
        <v>46</v>
      </c>
      <c r="H97" s="49" t="s">
        <v>16</v>
      </c>
      <c r="I97" s="49" t="s">
        <v>47</v>
      </c>
    </row>
    <row r="98" spans="1:9" x14ac:dyDescent="0.25">
      <c r="A98" s="97">
        <v>96</v>
      </c>
      <c r="B98" s="91">
        <v>3</v>
      </c>
      <c r="C98" s="91">
        <v>0</v>
      </c>
      <c r="D98" s="92" t="s">
        <v>562</v>
      </c>
      <c r="E98" s="48">
        <v>2019</v>
      </c>
      <c r="F98" s="49" t="s">
        <v>48</v>
      </c>
      <c r="G98" s="49" t="s">
        <v>49</v>
      </c>
      <c r="H98" s="49" t="s">
        <v>22</v>
      </c>
      <c r="I98" s="49" t="s">
        <v>50</v>
      </c>
    </row>
    <row r="99" spans="1:9" x14ac:dyDescent="0.25">
      <c r="A99" s="97">
        <v>97</v>
      </c>
      <c r="B99" s="91">
        <v>3</v>
      </c>
      <c r="C99" s="91">
        <v>0</v>
      </c>
      <c r="D99" s="92" t="s">
        <v>562</v>
      </c>
      <c r="E99" s="48">
        <v>2019</v>
      </c>
      <c r="F99" s="49" t="s">
        <v>51</v>
      </c>
      <c r="G99" s="49" t="s">
        <v>52</v>
      </c>
      <c r="H99" s="49" t="s">
        <v>22</v>
      </c>
      <c r="I99" s="49" t="s">
        <v>53</v>
      </c>
    </row>
    <row r="100" spans="1:9" x14ac:dyDescent="0.25">
      <c r="A100" s="97">
        <v>98</v>
      </c>
      <c r="B100" s="91">
        <v>3</v>
      </c>
      <c r="C100" s="91">
        <v>0</v>
      </c>
      <c r="D100" s="92" t="s">
        <v>562</v>
      </c>
      <c r="E100" s="48">
        <v>2019</v>
      </c>
      <c r="F100" s="49" t="s">
        <v>54</v>
      </c>
      <c r="G100" s="49" t="s">
        <v>40</v>
      </c>
      <c r="H100" s="49" t="s">
        <v>22</v>
      </c>
      <c r="I100" s="49" t="s">
        <v>55</v>
      </c>
    </row>
    <row r="101" spans="1:9" x14ac:dyDescent="0.25">
      <c r="A101" s="97">
        <v>99</v>
      </c>
      <c r="B101" s="91">
        <v>3</v>
      </c>
      <c r="C101" s="91">
        <v>0</v>
      </c>
      <c r="D101" s="92" t="s">
        <v>562</v>
      </c>
      <c r="E101" s="48">
        <v>2019</v>
      </c>
      <c r="F101" s="49" t="s">
        <v>56</v>
      </c>
      <c r="G101" s="49" t="s">
        <v>57</v>
      </c>
      <c r="H101" s="49" t="s">
        <v>16</v>
      </c>
      <c r="I101" s="49" t="s">
        <v>58</v>
      </c>
    </row>
    <row r="102" spans="1:9" x14ac:dyDescent="0.25">
      <c r="A102" s="97">
        <v>100</v>
      </c>
      <c r="B102" s="91">
        <v>3</v>
      </c>
      <c r="C102" s="91">
        <v>0</v>
      </c>
      <c r="D102" s="92" t="s">
        <v>562</v>
      </c>
      <c r="E102" s="48">
        <v>2019</v>
      </c>
      <c r="F102" s="49" t="s">
        <v>59</v>
      </c>
      <c r="G102" s="49" t="s">
        <v>31</v>
      </c>
      <c r="H102" s="49" t="s">
        <v>22</v>
      </c>
      <c r="I102" s="49" t="s">
        <v>60</v>
      </c>
    </row>
    <row r="103" spans="1:9" x14ac:dyDescent="0.25">
      <c r="A103" s="97">
        <v>101</v>
      </c>
      <c r="B103" s="91">
        <v>3</v>
      </c>
      <c r="C103" s="91">
        <v>0</v>
      </c>
      <c r="D103" s="92" t="s">
        <v>562</v>
      </c>
      <c r="E103" s="48">
        <v>2019</v>
      </c>
      <c r="F103" s="49" t="s">
        <v>61</v>
      </c>
      <c r="G103" s="49" t="s">
        <v>52</v>
      </c>
      <c r="H103" s="49" t="s">
        <v>22</v>
      </c>
      <c r="I103" s="49" t="s">
        <v>62</v>
      </c>
    </row>
    <row r="104" spans="1:9" x14ac:dyDescent="0.25">
      <c r="A104" s="97">
        <v>102</v>
      </c>
      <c r="B104" s="91">
        <v>3</v>
      </c>
      <c r="C104" s="91">
        <v>0</v>
      </c>
      <c r="D104" s="92" t="s">
        <v>562</v>
      </c>
      <c r="E104" s="48">
        <v>2019</v>
      </c>
      <c r="F104" s="49" t="s">
        <v>63</v>
      </c>
      <c r="G104" s="49" t="s">
        <v>64</v>
      </c>
      <c r="H104" s="49" t="s">
        <v>16</v>
      </c>
      <c r="I104" s="49" t="s">
        <v>65</v>
      </c>
    </row>
    <row r="105" spans="1:9" x14ac:dyDescent="0.25">
      <c r="A105" s="97">
        <v>103</v>
      </c>
      <c r="B105" s="91">
        <v>3</v>
      </c>
      <c r="C105" s="91">
        <v>0</v>
      </c>
      <c r="D105" s="92" t="s">
        <v>562</v>
      </c>
      <c r="E105" s="48">
        <v>2019</v>
      </c>
      <c r="F105" s="49" t="s">
        <v>416</v>
      </c>
      <c r="G105" s="49" t="s">
        <v>40</v>
      </c>
      <c r="H105" s="49" t="s">
        <v>22</v>
      </c>
      <c r="I105" s="49" t="s">
        <v>417</v>
      </c>
    </row>
    <row r="106" spans="1:9" x14ac:dyDescent="0.25">
      <c r="A106" s="97">
        <v>104</v>
      </c>
      <c r="B106" s="91">
        <v>3</v>
      </c>
      <c r="C106" s="91">
        <v>0</v>
      </c>
      <c r="D106" s="92" t="s">
        <v>562</v>
      </c>
      <c r="E106" s="48">
        <v>2019</v>
      </c>
      <c r="F106" s="49" t="s">
        <v>66</v>
      </c>
      <c r="G106" s="49" t="s">
        <v>67</v>
      </c>
      <c r="H106" s="49" t="s">
        <v>16</v>
      </c>
      <c r="I106" s="49" t="s">
        <v>68</v>
      </c>
    </row>
    <row r="107" spans="1:9" x14ac:dyDescent="0.25">
      <c r="A107" s="97">
        <v>105</v>
      </c>
      <c r="B107" s="91">
        <v>3</v>
      </c>
      <c r="C107" s="91">
        <v>0</v>
      </c>
      <c r="D107" s="92" t="s">
        <v>562</v>
      </c>
      <c r="E107" s="48">
        <v>2019</v>
      </c>
      <c r="F107" s="49" t="s">
        <v>69</v>
      </c>
      <c r="G107" s="49" t="s">
        <v>70</v>
      </c>
      <c r="H107" s="49" t="s">
        <v>22</v>
      </c>
      <c r="I107" s="49" t="s">
        <v>71</v>
      </c>
    </row>
    <row r="108" spans="1:9" x14ac:dyDescent="0.25">
      <c r="A108" s="97">
        <v>106</v>
      </c>
      <c r="B108" s="91">
        <v>3</v>
      </c>
      <c r="C108" s="91">
        <v>0</v>
      </c>
      <c r="D108" s="92" t="s">
        <v>562</v>
      </c>
      <c r="E108" s="48">
        <v>2019</v>
      </c>
      <c r="F108" s="49" t="s">
        <v>72</v>
      </c>
      <c r="G108" s="49" t="s">
        <v>73</v>
      </c>
      <c r="H108" s="49" t="s">
        <v>22</v>
      </c>
      <c r="I108" s="49" t="s">
        <v>74</v>
      </c>
    </row>
    <row r="109" spans="1:9" x14ac:dyDescent="0.25">
      <c r="A109" s="97">
        <v>107</v>
      </c>
      <c r="B109" s="91">
        <v>3</v>
      </c>
      <c r="C109" s="91">
        <v>0</v>
      </c>
      <c r="D109" s="92" t="s">
        <v>562</v>
      </c>
      <c r="E109" s="48">
        <v>2019</v>
      </c>
      <c r="F109" s="49" t="s">
        <v>75</v>
      </c>
      <c r="G109" s="49" t="s">
        <v>76</v>
      </c>
      <c r="H109" s="49" t="s">
        <v>22</v>
      </c>
      <c r="I109" s="49" t="s">
        <v>77</v>
      </c>
    </row>
    <row r="110" spans="1:9" x14ac:dyDescent="0.25">
      <c r="A110" s="97">
        <v>108</v>
      </c>
      <c r="B110" s="91">
        <v>3</v>
      </c>
      <c r="C110" s="91">
        <v>0</v>
      </c>
      <c r="D110" s="92" t="s">
        <v>562</v>
      </c>
      <c r="E110" s="48">
        <v>2019</v>
      </c>
      <c r="F110" s="49" t="s">
        <v>78</v>
      </c>
      <c r="G110" s="49" t="s">
        <v>79</v>
      </c>
      <c r="H110" s="49" t="s">
        <v>22</v>
      </c>
      <c r="I110" s="49" t="s">
        <v>80</v>
      </c>
    </row>
    <row r="111" spans="1:9" x14ac:dyDescent="0.25">
      <c r="A111" s="97">
        <v>109</v>
      </c>
      <c r="B111" s="91">
        <v>3</v>
      </c>
      <c r="C111" s="91">
        <v>0</v>
      </c>
      <c r="D111" s="92" t="s">
        <v>562</v>
      </c>
      <c r="E111" s="48">
        <v>2019</v>
      </c>
      <c r="F111" s="49" t="s">
        <v>81</v>
      </c>
      <c r="G111" s="49" t="s">
        <v>82</v>
      </c>
      <c r="H111" s="49" t="s">
        <v>16</v>
      </c>
      <c r="I111" s="49" t="s">
        <v>83</v>
      </c>
    </row>
    <row r="112" spans="1:9" x14ac:dyDescent="0.25">
      <c r="A112" s="97">
        <v>110</v>
      </c>
      <c r="B112" s="91">
        <v>3</v>
      </c>
      <c r="C112" s="91">
        <v>0</v>
      </c>
      <c r="D112" s="92" t="s">
        <v>562</v>
      </c>
      <c r="E112" s="48">
        <v>2019</v>
      </c>
      <c r="F112" s="49" t="s">
        <v>84</v>
      </c>
      <c r="G112" s="49" t="s">
        <v>31</v>
      </c>
      <c r="H112" s="49" t="s">
        <v>22</v>
      </c>
      <c r="I112" s="49" t="s">
        <v>85</v>
      </c>
    </row>
    <row r="113" spans="1:9" x14ac:dyDescent="0.25">
      <c r="A113" s="97">
        <v>111</v>
      </c>
      <c r="B113" s="91">
        <v>3</v>
      </c>
      <c r="C113" s="91">
        <v>0</v>
      </c>
      <c r="D113" s="92" t="s">
        <v>562</v>
      </c>
      <c r="E113" s="48">
        <v>2019</v>
      </c>
      <c r="F113" s="49" t="s">
        <v>86</v>
      </c>
      <c r="G113" s="49" t="s">
        <v>87</v>
      </c>
      <c r="H113" s="49" t="s">
        <v>22</v>
      </c>
      <c r="I113" s="49" t="s">
        <v>88</v>
      </c>
    </row>
    <row r="114" spans="1:9" x14ac:dyDescent="0.25">
      <c r="A114" s="97">
        <v>112</v>
      </c>
      <c r="B114" s="91">
        <v>3</v>
      </c>
      <c r="C114" s="91">
        <v>0</v>
      </c>
      <c r="D114" s="92" t="s">
        <v>562</v>
      </c>
      <c r="E114" s="48">
        <v>2019</v>
      </c>
      <c r="F114" s="49" t="s">
        <v>519</v>
      </c>
      <c r="G114" s="49" t="s">
        <v>109</v>
      </c>
      <c r="H114" s="49" t="s">
        <v>22</v>
      </c>
      <c r="I114" s="49" t="s">
        <v>520</v>
      </c>
    </row>
    <row r="115" spans="1:9" x14ac:dyDescent="0.25">
      <c r="A115" s="97">
        <v>113</v>
      </c>
      <c r="B115" s="91">
        <v>3</v>
      </c>
      <c r="C115" s="91">
        <v>0</v>
      </c>
      <c r="D115" s="92" t="s">
        <v>562</v>
      </c>
      <c r="E115" s="48">
        <v>2019</v>
      </c>
      <c r="F115" s="49" t="s">
        <v>89</v>
      </c>
      <c r="G115" s="49" t="s">
        <v>90</v>
      </c>
      <c r="H115" s="49" t="s">
        <v>22</v>
      </c>
      <c r="I115" s="49" t="s">
        <v>91</v>
      </c>
    </row>
    <row r="116" spans="1:9" x14ac:dyDescent="0.25">
      <c r="A116" s="97">
        <v>114</v>
      </c>
      <c r="B116" s="87">
        <v>3</v>
      </c>
      <c r="C116" s="87">
        <v>1</v>
      </c>
      <c r="D116" s="88" t="s">
        <v>567</v>
      </c>
      <c r="E116" s="124">
        <v>2018</v>
      </c>
      <c r="F116" s="89" t="s">
        <v>120</v>
      </c>
      <c r="G116" s="89" t="s">
        <v>121</v>
      </c>
      <c r="H116" s="89" t="s">
        <v>16</v>
      </c>
      <c r="I116" s="89" t="s">
        <v>122</v>
      </c>
    </row>
    <row r="117" spans="1:9" x14ac:dyDescent="0.25">
      <c r="A117" s="97">
        <v>115</v>
      </c>
      <c r="B117" s="87">
        <v>3</v>
      </c>
      <c r="C117" s="87">
        <v>1</v>
      </c>
      <c r="D117" s="88" t="s">
        <v>567</v>
      </c>
      <c r="E117" s="124">
        <v>2018</v>
      </c>
      <c r="F117" s="89" t="s">
        <v>141</v>
      </c>
      <c r="G117" s="89" t="s">
        <v>142</v>
      </c>
      <c r="H117" s="89" t="s">
        <v>22</v>
      </c>
      <c r="I117" s="89" t="s">
        <v>143</v>
      </c>
    </row>
    <row r="118" spans="1:9" x14ac:dyDescent="0.25">
      <c r="A118" s="97">
        <v>116</v>
      </c>
      <c r="B118" s="87">
        <v>3</v>
      </c>
      <c r="C118" s="87">
        <v>1</v>
      </c>
      <c r="D118" s="88" t="s">
        <v>567</v>
      </c>
      <c r="E118" s="124">
        <v>2018</v>
      </c>
      <c r="F118" s="89" t="s">
        <v>147</v>
      </c>
      <c r="G118" s="89" t="s">
        <v>148</v>
      </c>
      <c r="H118" s="89" t="s">
        <v>22</v>
      </c>
      <c r="I118" s="89" t="s">
        <v>149</v>
      </c>
    </row>
    <row r="119" spans="1:9" x14ac:dyDescent="0.25">
      <c r="A119" s="97">
        <v>117</v>
      </c>
      <c r="B119" s="87">
        <v>3</v>
      </c>
      <c r="C119" s="87">
        <v>3</v>
      </c>
      <c r="D119" s="88" t="s">
        <v>567</v>
      </c>
      <c r="E119" s="124">
        <v>2016</v>
      </c>
      <c r="F119" s="89" t="s">
        <v>237</v>
      </c>
      <c r="G119" s="89" t="s">
        <v>51</v>
      </c>
      <c r="H119" s="89" t="s">
        <v>16</v>
      </c>
      <c r="I119" s="89" t="s">
        <v>238</v>
      </c>
    </row>
    <row r="120" spans="1:9" x14ac:dyDescent="0.25">
      <c r="A120" s="97">
        <v>118</v>
      </c>
      <c r="B120" s="87">
        <v>3</v>
      </c>
      <c r="C120" s="87">
        <v>3</v>
      </c>
      <c r="D120" s="88" t="s">
        <v>567</v>
      </c>
      <c r="E120" s="124">
        <v>2016</v>
      </c>
      <c r="F120" s="89" t="s">
        <v>239</v>
      </c>
      <c r="G120" s="89" t="s">
        <v>240</v>
      </c>
      <c r="H120" s="89" t="s">
        <v>16</v>
      </c>
      <c r="I120" s="89" t="s">
        <v>241</v>
      </c>
    </row>
    <row r="121" spans="1:9" x14ac:dyDescent="0.25">
      <c r="A121" s="97">
        <v>119</v>
      </c>
      <c r="B121" s="87">
        <v>3</v>
      </c>
      <c r="C121" s="87">
        <v>6</v>
      </c>
      <c r="D121" s="88" t="s">
        <v>567</v>
      </c>
      <c r="E121" s="124">
        <v>2013</v>
      </c>
      <c r="F121" s="89" t="s">
        <v>260</v>
      </c>
      <c r="G121" s="89" t="s">
        <v>261</v>
      </c>
      <c r="H121" s="89" t="s">
        <v>16</v>
      </c>
      <c r="I121" s="89" t="s">
        <v>262</v>
      </c>
    </row>
    <row r="122" spans="1:9" x14ac:dyDescent="0.25">
      <c r="A122" s="97">
        <v>120</v>
      </c>
      <c r="B122" s="87">
        <v>3</v>
      </c>
      <c r="C122" s="87">
        <v>6</v>
      </c>
      <c r="D122" s="88" t="s">
        <v>567</v>
      </c>
      <c r="E122" s="124">
        <v>2013</v>
      </c>
      <c r="F122" s="89" t="s">
        <v>551</v>
      </c>
      <c r="G122" s="89" t="s">
        <v>435</v>
      </c>
      <c r="H122" s="89" t="s">
        <v>22</v>
      </c>
      <c r="I122" s="89" t="s">
        <v>552</v>
      </c>
    </row>
    <row r="123" spans="1:9" x14ac:dyDescent="0.25">
      <c r="B123" s="62"/>
      <c r="C123" s="62"/>
      <c r="D123" s="62"/>
      <c r="E123"/>
      <c r="F123"/>
      <c r="G123"/>
      <c r="H123"/>
      <c r="I123"/>
    </row>
    <row r="124" spans="1:9" x14ac:dyDescent="0.25">
      <c r="B124" s="62"/>
      <c r="C124" s="62"/>
      <c r="D124" s="62"/>
      <c r="E124"/>
      <c r="F124"/>
      <c r="G124"/>
      <c r="H124"/>
      <c r="I124"/>
    </row>
    <row r="125" spans="1:9" x14ac:dyDescent="0.25">
      <c r="B125" s="62"/>
      <c r="C125" s="62"/>
      <c r="D125" s="62"/>
      <c r="E125"/>
      <c r="F125"/>
      <c r="G125"/>
      <c r="H125"/>
      <c r="I125"/>
    </row>
    <row r="126" spans="1:9" x14ac:dyDescent="0.25">
      <c r="B126" s="62"/>
      <c r="C126" s="62"/>
      <c r="D126" s="62"/>
      <c r="E126"/>
      <c r="F126"/>
      <c r="G126"/>
      <c r="H126"/>
      <c r="I126"/>
    </row>
    <row r="127" spans="1:9" x14ac:dyDescent="0.25">
      <c r="B127" s="62"/>
      <c r="C127" s="62"/>
      <c r="D127" s="62"/>
      <c r="E127"/>
      <c r="F127"/>
      <c r="G127"/>
      <c r="H127"/>
      <c r="I127"/>
    </row>
    <row r="128" spans="1:9" x14ac:dyDescent="0.25">
      <c r="B128" s="62"/>
      <c r="C128" s="62"/>
      <c r="D128" s="62"/>
      <c r="E128"/>
      <c r="F128"/>
      <c r="G128"/>
      <c r="H128"/>
      <c r="I128"/>
    </row>
    <row r="129" spans="2:9" x14ac:dyDescent="0.25">
      <c r="B129" s="62"/>
      <c r="C129" s="62"/>
      <c r="D129" s="62"/>
      <c r="E129"/>
      <c r="F129"/>
      <c r="G129"/>
      <c r="H129"/>
      <c r="I129"/>
    </row>
    <row r="130" spans="2:9" x14ac:dyDescent="0.25">
      <c r="B130" s="62"/>
      <c r="C130" s="62"/>
      <c r="D130" s="62"/>
      <c r="E130"/>
      <c r="F130"/>
      <c r="G130"/>
      <c r="H130"/>
      <c r="I130"/>
    </row>
    <row r="131" spans="2:9" x14ac:dyDescent="0.25">
      <c r="B131" s="62"/>
      <c r="C131" s="62"/>
      <c r="D131" s="62"/>
      <c r="E131"/>
      <c r="F131"/>
      <c r="G131"/>
      <c r="H131"/>
      <c r="I131"/>
    </row>
    <row r="132" spans="2:9" x14ac:dyDescent="0.25">
      <c r="B132" s="62"/>
      <c r="C132" s="62"/>
      <c r="D132" s="62"/>
      <c r="E132"/>
      <c r="F132"/>
      <c r="G132"/>
      <c r="H132"/>
      <c r="I132"/>
    </row>
    <row r="133" spans="2:9" x14ac:dyDescent="0.25">
      <c r="B133" s="62"/>
      <c r="C133" s="62"/>
      <c r="D133" s="62"/>
      <c r="E133"/>
      <c r="F133"/>
      <c r="G133"/>
      <c r="H133"/>
      <c r="I133"/>
    </row>
    <row r="134" spans="2:9" x14ac:dyDescent="0.25">
      <c r="B134" s="62"/>
      <c r="C134" s="62"/>
      <c r="D134" s="62"/>
      <c r="E134"/>
      <c r="F134"/>
      <c r="G134"/>
      <c r="H134"/>
      <c r="I134"/>
    </row>
    <row r="135" spans="2:9" x14ac:dyDescent="0.25">
      <c r="B135" s="62"/>
      <c r="C135" s="62"/>
      <c r="D135" s="62"/>
      <c r="E135"/>
      <c r="F135"/>
      <c r="G135"/>
      <c r="H135"/>
      <c r="I135"/>
    </row>
    <row r="136" spans="2:9" x14ac:dyDescent="0.25">
      <c r="B136" s="62"/>
      <c r="C136" s="62"/>
      <c r="D136" s="62"/>
      <c r="E136"/>
      <c r="F136"/>
      <c r="G136"/>
      <c r="H136"/>
      <c r="I136"/>
    </row>
    <row r="137" spans="2:9" x14ac:dyDescent="0.25">
      <c r="B137" s="62"/>
      <c r="C137" s="62"/>
      <c r="D137" s="62"/>
      <c r="E137"/>
      <c r="F137"/>
      <c r="G137"/>
      <c r="H137"/>
      <c r="I137"/>
    </row>
    <row r="138" spans="2:9" x14ac:dyDescent="0.25">
      <c r="B138" s="62"/>
      <c r="C138" s="62"/>
      <c r="D138" s="62"/>
      <c r="E138"/>
      <c r="F138"/>
      <c r="G138"/>
      <c r="H138"/>
      <c r="I138"/>
    </row>
    <row r="139" spans="2:9" x14ac:dyDescent="0.25">
      <c r="B139" s="62"/>
      <c r="C139" s="62"/>
      <c r="D139" s="62"/>
      <c r="E139"/>
      <c r="F139"/>
      <c r="G139"/>
      <c r="H139"/>
      <c r="I139"/>
    </row>
    <row r="140" spans="2:9" x14ac:dyDescent="0.25">
      <c r="B140" s="62"/>
      <c r="C140" s="62"/>
      <c r="D140" s="62"/>
      <c r="E140"/>
      <c r="F140"/>
      <c r="G140"/>
      <c r="H140"/>
      <c r="I140"/>
    </row>
    <row r="141" spans="2:9" x14ac:dyDescent="0.25">
      <c r="B141" s="62"/>
      <c r="C141" s="62"/>
      <c r="D141" s="62"/>
      <c r="E141"/>
      <c r="F141"/>
      <c r="G141"/>
      <c r="H141"/>
      <c r="I141"/>
    </row>
    <row r="142" spans="2:9" x14ac:dyDescent="0.25">
      <c r="B142" s="62"/>
      <c r="C142" s="62"/>
      <c r="D142" s="62"/>
      <c r="E142"/>
      <c r="F142"/>
      <c r="G142"/>
      <c r="H142"/>
      <c r="I142"/>
    </row>
    <row r="143" spans="2:9" x14ac:dyDescent="0.25">
      <c r="B143" s="62"/>
      <c r="C143" s="62"/>
      <c r="D143" s="62"/>
      <c r="E143"/>
      <c r="F143"/>
      <c r="G143"/>
      <c r="H143"/>
      <c r="I143"/>
    </row>
    <row r="144" spans="2:9" x14ac:dyDescent="0.25">
      <c r="B144" s="62"/>
      <c r="C144" s="62"/>
      <c r="D144" s="62"/>
      <c r="E144"/>
      <c r="F144"/>
      <c r="G144"/>
      <c r="H144"/>
      <c r="I144"/>
    </row>
    <row r="145" spans="2:9" x14ac:dyDescent="0.25">
      <c r="B145" s="62"/>
      <c r="C145" s="62"/>
      <c r="D145" s="62"/>
      <c r="E145"/>
      <c r="F145"/>
      <c r="G145"/>
      <c r="H145"/>
      <c r="I145"/>
    </row>
    <row r="146" spans="2:9" x14ac:dyDescent="0.25">
      <c r="B146" s="62"/>
      <c r="C146" s="62"/>
      <c r="D146" s="62"/>
      <c r="E146"/>
      <c r="F146"/>
      <c r="G146"/>
      <c r="H146"/>
      <c r="I146"/>
    </row>
    <row r="147" spans="2:9" x14ac:dyDescent="0.25">
      <c r="B147" s="62"/>
      <c r="C147" s="62"/>
      <c r="D147" s="62"/>
      <c r="E147"/>
      <c r="F147"/>
      <c r="G147"/>
      <c r="H147"/>
      <c r="I147"/>
    </row>
    <row r="148" spans="2:9" x14ac:dyDescent="0.25">
      <c r="B148" s="62"/>
      <c r="C148" s="62"/>
      <c r="D148" s="62"/>
      <c r="E148"/>
      <c r="F148"/>
      <c r="G148"/>
      <c r="H148"/>
      <c r="I148"/>
    </row>
    <row r="149" spans="2:9" x14ac:dyDescent="0.25">
      <c r="B149" s="62"/>
      <c r="C149" s="62"/>
      <c r="D149" s="62"/>
      <c r="E149"/>
      <c r="F149"/>
      <c r="G149"/>
      <c r="H149"/>
      <c r="I149"/>
    </row>
    <row r="150" spans="2:9" x14ac:dyDescent="0.25">
      <c r="B150" s="62"/>
      <c r="C150" s="62"/>
      <c r="D150" s="62"/>
      <c r="E150"/>
      <c r="F150"/>
      <c r="G150"/>
      <c r="H150"/>
      <c r="I150"/>
    </row>
    <row r="151" spans="2:9" x14ac:dyDescent="0.25">
      <c r="B151" s="62"/>
      <c r="C151" s="62"/>
      <c r="D151" s="62"/>
      <c r="E151"/>
      <c r="F151"/>
      <c r="G151"/>
      <c r="H151"/>
      <c r="I151"/>
    </row>
    <row r="152" spans="2:9" x14ac:dyDescent="0.25">
      <c r="B152" s="62"/>
      <c r="C152" s="62"/>
      <c r="D152" s="62"/>
      <c r="E152"/>
      <c r="F152"/>
      <c r="G152"/>
      <c r="H152"/>
      <c r="I152"/>
    </row>
    <row r="153" spans="2:9" x14ac:dyDescent="0.25">
      <c r="B153" s="62"/>
      <c r="C153" s="62"/>
      <c r="D153" s="62"/>
      <c r="E153"/>
      <c r="F153"/>
      <c r="G153"/>
      <c r="H153"/>
      <c r="I153"/>
    </row>
    <row r="154" spans="2:9" x14ac:dyDescent="0.25">
      <c r="B154" s="62"/>
      <c r="C154" s="62"/>
      <c r="D154" s="62"/>
      <c r="E154"/>
      <c r="F154"/>
      <c r="G154"/>
      <c r="H154"/>
      <c r="I154"/>
    </row>
    <row r="155" spans="2:9" x14ac:dyDescent="0.25">
      <c r="B155" s="62"/>
      <c r="C155" s="62"/>
      <c r="D155" s="62"/>
      <c r="E155"/>
      <c r="F155"/>
      <c r="G155"/>
      <c r="H155"/>
      <c r="I155"/>
    </row>
    <row r="156" spans="2:9" x14ac:dyDescent="0.25">
      <c r="B156" s="62"/>
      <c r="C156" s="62"/>
      <c r="D156" s="62"/>
      <c r="E156"/>
      <c r="F156"/>
      <c r="G156"/>
      <c r="H156"/>
      <c r="I156"/>
    </row>
    <row r="157" spans="2:9" x14ac:dyDescent="0.25">
      <c r="B157" s="62"/>
      <c r="C157" s="62"/>
      <c r="D157" s="62"/>
      <c r="E157"/>
      <c r="F157"/>
      <c r="G157"/>
      <c r="H157"/>
      <c r="I157"/>
    </row>
    <row r="158" spans="2:9" x14ac:dyDescent="0.25">
      <c r="B158" s="62"/>
      <c r="C158" s="62"/>
      <c r="D158" s="62"/>
      <c r="E158"/>
      <c r="F158"/>
      <c r="G158"/>
      <c r="H158"/>
      <c r="I158"/>
    </row>
    <row r="159" spans="2:9" x14ac:dyDescent="0.25">
      <c r="B159" s="62"/>
      <c r="C159" s="62"/>
      <c r="D159" s="62"/>
      <c r="E159"/>
      <c r="F159"/>
      <c r="G159"/>
      <c r="H159"/>
      <c r="I159"/>
    </row>
    <row r="160" spans="2:9" x14ac:dyDescent="0.25">
      <c r="B160" s="62"/>
      <c r="C160" s="62"/>
      <c r="D160" s="62"/>
      <c r="E160"/>
      <c r="F160"/>
      <c r="G160"/>
      <c r="H160"/>
      <c r="I160"/>
    </row>
    <row r="161" spans="2:9" x14ac:dyDescent="0.25">
      <c r="B161" s="62"/>
      <c r="C161" s="62"/>
      <c r="D161" s="62"/>
      <c r="E161"/>
      <c r="F161"/>
      <c r="G161"/>
      <c r="H161"/>
      <c r="I161"/>
    </row>
    <row r="162" spans="2:9" x14ac:dyDescent="0.25">
      <c r="B162" s="62"/>
      <c r="C162" s="62"/>
      <c r="D162" s="62"/>
      <c r="E162"/>
      <c r="F162"/>
      <c r="G162"/>
      <c r="H162"/>
      <c r="I162"/>
    </row>
    <row r="163" spans="2:9" x14ac:dyDescent="0.25">
      <c r="B163" s="62"/>
      <c r="C163" s="62"/>
      <c r="D163" s="62"/>
      <c r="E163"/>
      <c r="F163"/>
      <c r="G163"/>
      <c r="H163"/>
      <c r="I163"/>
    </row>
    <row r="164" spans="2:9" x14ac:dyDescent="0.25">
      <c r="B164" s="62"/>
      <c r="C164" s="62"/>
      <c r="D164" s="62"/>
      <c r="E164"/>
      <c r="F164"/>
      <c r="G164"/>
      <c r="H164"/>
      <c r="I164"/>
    </row>
    <row r="165" spans="2:9" x14ac:dyDescent="0.25">
      <c r="B165" s="62"/>
      <c r="C165" s="62"/>
      <c r="D165" s="62"/>
      <c r="E165"/>
      <c r="F165"/>
      <c r="G165"/>
      <c r="H165"/>
      <c r="I165"/>
    </row>
    <row r="166" spans="2:9" x14ac:dyDescent="0.25">
      <c r="B166" s="62"/>
      <c r="C166" s="62"/>
      <c r="D166" s="62"/>
      <c r="E166"/>
      <c r="F166"/>
      <c r="G166"/>
      <c r="H166"/>
      <c r="I166"/>
    </row>
    <row r="167" spans="2:9" x14ac:dyDescent="0.25">
      <c r="B167" s="62"/>
      <c r="C167" s="62"/>
      <c r="D167" s="62"/>
      <c r="E167"/>
      <c r="F167"/>
      <c r="G167"/>
      <c r="H167"/>
      <c r="I167"/>
    </row>
    <row r="168" spans="2:9" x14ac:dyDescent="0.25">
      <c r="B168" s="62"/>
      <c r="C168" s="62"/>
      <c r="D168" s="62"/>
      <c r="E168"/>
      <c r="F168"/>
      <c r="G168"/>
      <c r="H168"/>
      <c r="I168"/>
    </row>
    <row r="169" spans="2:9" x14ac:dyDescent="0.25">
      <c r="B169" s="62"/>
      <c r="C169" s="62"/>
      <c r="D169" s="62"/>
      <c r="E169"/>
      <c r="F169"/>
      <c r="G169"/>
      <c r="H169"/>
      <c r="I169"/>
    </row>
    <row r="170" spans="2:9" x14ac:dyDescent="0.25">
      <c r="B170" s="62"/>
      <c r="C170" s="62"/>
      <c r="D170" s="62"/>
      <c r="E170"/>
      <c r="F170"/>
      <c r="G170"/>
      <c r="H170"/>
      <c r="I170"/>
    </row>
    <row r="171" spans="2:9" x14ac:dyDescent="0.25">
      <c r="B171" s="62"/>
      <c r="C171" s="62"/>
      <c r="D171" s="62"/>
      <c r="E171"/>
      <c r="F171"/>
      <c r="G171"/>
      <c r="H171"/>
      <c r="I171"/>
    </row>
    <row r="172" spans="2:9" x14ac:dyDescent="0.25">
      <c r="B172" s="62"/>
      <c r="C172" s="62"/>
      <c r="D172" s="62"/>
      <c r="E172"/>
      <c r="F172"/>
      <c r="G172"/>
      <c r="H172"/>
      <c r="I172"/>
    </row>
    <row r="173" spans="2:9" x14ac:dyDescent="0.25">
      <c r="B173" s="62"/>
      <c r="C173" s="62"/>
      <c r="D173" s="62"/>
      <c r="E173"/>
      <c r="F173"/>
      <c r="G173"/>
      <c r="H173"/>
      <c r="I173"/>
    </row>
    <row r="174" spans="2:9" x14ac:dyDescent="0.25">
      <c r="B174" s="62"/>
      <c r="C174" s="62"/>
      <c r="D174" s="62"/>
      <c r="E174"/>
      <c r="F174"/>
      <c r="G174"/>
      <c r="H174"/>
      <c r="I174"/>
    </row>
    <row r="175" spans="2:9" x14ac:dyDescent="0.25">
      <c r="B175" s="62"/>
      <c r="C175" s="62"/>
      <c r="D175" s="62"/>
      <c r="E175"/>
      <c r="F175"/>
      <c r="G175"/>
      <c r="H175"/>
      <c r="I175"/>
    </row>
    <row r="176" spans="2:9" x14ac:dyDescent="0.25">
      <c r="B176" s="62"/>
      <c r="C176" s="62"/>
      <c r="D176" s="62"/>
      <c r="E176"/>
      <c r="F176"/>
      <c r="G176"/>
      <c r="H176"/>
      <c r="I176"/>
    </row>
    <row r="177" spans="2:9" x14ac:dyDescent="0.25">
      <c r="B177" s="62"/>
      <c r="C177" s="62"/>
      <c r="D177" s="62"/>
      <c r="E177"/>
      <c r="F177"/>
      <c r="G177"/>
      <c r="H177"/>
      <c r="I177"/>
    </row>
    <row r="178" spans="2:9" x14ac:dyDescent="0.25">
      <c r="B178" s="62"/>
      <c r="C178" s="62"/>
      <c r="D178" s="62"/>
      <c r="E178"/>
      <c r="F178"/>
      <c r="G178"/>
      <c r="H178"/>
      <c r="I178"/>
    </row>
    <row r="179" spans="2:9" x14ac:dyDescent="0.25">
      <c r="B179" s="62"/>
      <c r="C179" s="62"/>
      <c r="D179" s="62"/>
      <c r="E179"/>
      <c r="F179"/>
      <c r="G179"/>
      <c r="H179"/>
      <c r="I179"/>
    </row>
    <row r="180" spans="2:9" x14ac:dyDescent="0.25">
      <c r="B180" s="62"/>
      <c r="C180" s="62"/>
      <c r="D180" s="62"/>
      <c r="E180"/>
      <c r="F180"/>
      <c r="G180"/>
      <c r="H180"/>
      <c r="I180"/>
    </row>
    <row r="181" spans="2:9" x14ac:dyDescent="0.25">
      <c r="B181" s="62"/>
      <c r="C181" s="62"/>
      <c r="D181" s="62"/>
      <c r="E181"/>
      <c r="F181"/>
      <c r="G181"/>
      <c r="H181"/>
      <c r="I181"/>
    </row>
    <row r="182" spans="2:9" x14ac:dyDescent="0.25">
      <c r="B182" s="62"/>
      <c r="C182" s="62"/>
      <c r="D182" s="62"/>
      <c r="E182"/>
      <c r="F182"/>
      <c r="G182"/>
      <c r="H182"/>
      <c r="I182"/>
    </row>
    <row r="183" spans="2:9" x14ac:dyDescent="0.25">
      <c r="B183" s="62"/>
      <c r="C183" s="62"/>
      <c r="D183" s="62"/>
      <c r="E183"/>
      <c r="F183"/>
      <c r="G183"/>
      <c r="H183"/>
      <c r="I183"/>
    </row>
    <row r="184" spans="2:9" x14ac:dyDescent="0.25">
      <c r="B184" s="62"/>
      <c r="C184" s="62"/>
      <c r="D184" s="62"/>
      <c r="E184"/>
      <c r="F184"/>
      <c r="G184"/>
      <c r="H184"/>
      <c r="I184"/>
    </row>
    <row r="185" spans="2:9" x14ac:dyDescent="0.25">
      <c r="B185" s="62"/>
      <c r="C185" s="62"/>
      <c r="D185" s="62"/>
      <c r="E185"/>
      <c r="F185"/>
      <c r="G185"/>
      <c r="H185"/>
      <c r="I185"/>
    </row>
    <row r="186" spans="2:9" x14ac:dyDescent="0.25">
      <c r="B186" s="62"/>
      <c r="C186" s="62"/>
      <c r="D186" s="62"/>
      <c r="E186"/>
      <c r="F186"/>
      <c r="G186"/>
      <c r="H186"/>
      <c r="I186"/>
    </row>
    <row r="187" spans="2:9" x14ac:dyDescent="0.25">
      <c r="B187" s="62"/>
      <c r="C187" s="62"/>
      <c r="D187" s="62"/>
      <c r="E187"/>
      <c r="F187"/>
      <c r="G187"/>
      <c r="H187"/>
      <c r="I187"/>
    </row>
    <row r="188" spans="2:9" x14ac:dyDescent="0.25">
      <c r="B188" s="62"/>
      <c r="C188" s="62"/>
      <c r="D188" s="62"/>
      <c r="E188"/>
      <c r="F188"/>
      <c r="G188"/>
      <c r="H188"/>
      <c r="I188"/>
    </row>
    <row r="189" spans="2:9" x14ac:dyDescent="0.25">
      <c r="B189" s="62"/>
      <c r="C189" s="62"/>
      <c r="D189" s="62"/>
      <c r="E189"/>
      <c r="F189"/>
      <c r="G189"/>
      <c r="H189"/>
      <c r="I189"/>
    </row>
    <row r="190" spans="2:9" x14ac:dyDescent="0.25">
      <c r="B190" s="62"/>
      <c r="C190" s="62"/>
      <c r="D190" s="62"/>
      <c r="E190"/>
      <c r="F190"/>
      <c r="G190"/>
      <c r="H190"/>
      <c r="I190"/>
    </row>
    <row r="191" spans="2:9" x14ac:dyDescent="0.25">
      <c r="B191" s="62"/>
      <c r="C191" s="62"/>
      <c r="D191" s="62"/>
      <c r="E191"/>
      <c r="F191"/>
      <c r="G191"/>
      <c r="H191"/>
      <c r="I191"/>
    </row>
    <row r="192" spans="2:9" x14ac:dyDescent="0.25">
      <c r="B192" s="62"/>
      <c r="C192" s="62"/>
      <c r="D192" s="62"/>
      <c r="E192"/>
      <c r="F192"/>
      <c r="G192"/>
      <c r="H192"/>
      <c r="I192"/>
    </row>
    <row r="193" spans="2:9" x14ac:dyDescent="0.25">
      <c r="B193" s="62"/>
      <c r="C193" s="62"/>
      <c r="D193" s="62"/>
      <c r="E193"/>
      <c r="F193"/>
      <c r="G193"/>
      <c r="H193"/>
      <c r="I193"/>
    </row>
    <row r="194" spans="2:9" x14ac:dyDescent="0.25">
      <c r="B194" s="62"/>
      <c r="C194" s="62"/>
      <c r="D194" s="62"/>
      <c r="E194"/>
      <c r="F194"/>
      <c r="G194"/>
      <c r="H194"/>
      <c r="I194"/>
    </row>
    <row r="195" spans="2:9" x14ac:dyDescent="0.25">
      <c r="B195" s="62"/>
      <c r="C195" s="62"/>
      <c r="D195" s="62"/>
      <c r="E195"/>
      <c r="F195"/>
      <c r="G195"/>
      <c r="H195"/>
      <c r="I195"/>
    </row>
    <row r="196" spans="2:9" x14ac:dyDescent="0.25">
      <c r="B196" s="62"/>
      <c r="C196" s="62"/>
      <c r="D196" s="62"/>
      <c r="E196"/>
      <c r="F196"/>
      <c r="G196"/>
      <c r="H196"/>
      <c r="I196"/>
    </row>
    <row r="197" spans="2:9" x14ac:dyDescent="0.25">
      <c r="B197" s="62"/>
      <c r="C197" s="62"/>
      <c r="D197" s="62"/>
      <c r="E197"/>
      <c r="F197"/>
      <c r="G197"/>
      <c r="H197"/>
      <c r="I197"/>
    </row>
    <row r="198" spans="2:9" x14ac:dyDescent="0.25">
      <c r="B198" s="62"/>
      <c r="C198" s="62"/>
      <c r="D198" s="62"/>
      <c r="E198"/>
      <c r="F198"/>
      <c r="G198"/>
      <c r="H198"/>
      <c r="I198"/>
    </row>
    <row r="199" spans="2:9" x14ac:dyDescent="0.25">
      <c r="B199" s="62"/>
      <c r="C199" s="62"/>
      <c r="D199" s="62"/>
      <c r="E199"/>
      <c r="F199"/>
      <c r="G199"/>
      <c r="H199"/>
      <c r="I199"/>
    </row>
    <row r="200" spans="2:9" x14ac:dyDescent="0.25">
      <c r="B200" s="62"/>
      <c r="C200" s="62"/>
      <c r="D200" s="62"/>
      <c r="E200"/>
      <c r="F200"/>
      <c r="G200"/>
      <c r="H200"/>
      <c r="I200"/>
    </row>
    <row r="201" spans="2:9" x14ac:dyDescent="0.25">
      <c r="B201" s="62"/>
      <c r="C201" s="62"/>
      <c r="D201" s="62"/>
      <c r="E201"/>
      <c r="F201"/>
      <c r="G201"/>
      <c r="H201"/>
      <c r="I201"/>
    </row>
    <row r="202" spans="2:9" x14ac:dyDescent="0.25">
      <c r="B202" s="62"/>
      <c r="C202" s="62"/>
      <c r="D202" s="62"/>
      <c r="E202"/>
      <c r="F202"/>
      <c r="G202"/>
      <c r="H202"/>
      <c r="I202"/>
    </row>
    <row r="203" spans="2:9" x14ac:dyDescent="0.25">
      <c r="B203" s="62"/>
      <c r="C203" s="62"/>
      <c r="D203" s="62"/>
      <c r="E203"/>
      <c r="F203"/>
      <c r="G203"/>
      <c r="H203"/>
      <c r="I203"/>
    </row>
    <row r="204" spans="2:9" x14ac:dyDescent="0.25">
      <c r="B204" s="62"/>
      <c r="C204" s="62"/>
      <c r="D204" s="62"/>
      <c r="E204"/>
      <c r="F204"/>
      <c r="G204"/>
      <c r="H204"/>
      <c r="I204"/>
    </row>
    <row r="205" spans="2:9" x14ac:dyDescent="0.25">
      <c r="B205" s="62"/>
      <c r="C205" s="62"/>
      <c r="D205" s="62"/>
      <c r="E205"/>
      <c r="F205"/>
      <c r="G205"/>
      <c r="H205"/>
      <c r="I205"/>
    </row>
    <row r="206" spans="2:9" x14ac:dyDescent="0.25">
      <c r="B206" s="62"/>
      <c r="C206" s="62"/>
      <c r="D206" s="62"/>
      <c r="E206"/>
      <c r="F206"/>
      <c r="G206"/>
      <c r="H206"/>
      <c r="I206"/>
    </row>
    <row r="207" spans="2:9" x14ac:dyDescent="0.25">
      <c r="B207" s="62"/>
      <c r="C207" s="62"/>
      <c r="D207" s="62"/>
      <c r="E207"/>
      <c r="F207"/>
      <c r="G207"/>
      <c r="H207"/>
      <c r="I207"/>
    </row>
    <row r="208" spans="2:9" x14ac:dyDescent="0.25">
      <c r="B208" s="62"/>
      <c r="C208" s="62"/>
      <c r="D208" s="62"/>
      <c r="E208"/>
      <c r="F208"/>
      <c r="G208"/>
      <c r="H208"/>
      <c r="I208"/>
    </row>
    <row r="209" spans="2:9" x14ac:dyDescent="0.25">
      <c r="B209" s="62"/>
      <c r="C209" s="62"/>
      <c r="D209" s="62"/>
      <c r="E209"/>
      <c r="F209"/>
      <c r="G209"/>
      <c r="H209"/>
      <c r="I209"/>
    </row>
    <row r="210" spans="2:9" x14ac:dyDescent="0.25">
      <c r="B210" s="62"/>
      <c r="C210" s="62"/>
      <c r="D210" s="62"/>
      <c r="E210"/>
      <c r="F210"/>
      <c r="G210"/>
      <c r="H210"/>
      <c r="I210"/>
    </row>
    <row r="211" spans="2:9" x14ac:dyDescent="0.25">
      <c r="B211" s="62"/>
      <c r="C211" s="62"/>
      <c r="D211" s="62"/>
      <c r="E211"/>
      <c r="F211"/>
      <c r="G211"/>
      <c r="H211"/>
      <c r="I211"/>
    </row>
    <row r="212" spans="2:9" x14ac:dyDescent="0.25">
      <c r="B212" s="62"/>
      <c r="C212" s="62"/>
      <c r="D212" s="62"/>
      <c r="E212"/>
      <c r="F212"/>
      <c r="G212"/>
      <c r="H212"/>
      <c r="I212"/>
    </row>
    <row r="213" spans="2:9" x14ac:dyDescent="0.25">
      <c r="B213" s="62"/>
      <c r="C213" s="62"/>
      <c r="D213" s="62"/>
      <c r="E213"/>
      <c r="F213"/>
      <c r="G213"/>
      <c r="H213"/>
      <c r="I213"/>
    </row>
    <row r="214" spans="2:9" x14ac:dyDescent="0.25">
      <c r="B214" s="62"/>
      <c r="C214" s="62"/>
      <c r="D214" s="62"/>
      <c r="E214"/>
      <c r="F214"/>
      <c r="G214"/>
      <c r="H214"/>
      <c r="I214"/>
    </row>
    <row r="215" spans="2:9" x14ac:dyDescent="0.25">
      <c r="B215" s="62"/>
      <c r="C215" s="62"/>
      <c r="D215" s="62"/>
      <c r="E215"/>
      <c r="F215"/>
      <c r="G215"/>
      <c r="H215"/>
      <c r="I215"/>
    </row>
    <row r="216" spans="2:9" x14ac:dyDescent="0.25">
      <c r="B216" s="62"/>
      <c r="C216" s="62"/>
      <c r="D216" s="62"/>
      <c r="E216"/>
      <c r="F216"/>
      <c r="G216"/>
      <c r="H216"/>
      <c r="I216"/>
    </row>
    <row r="217" spans="2:9" x14ac:dyDescent="0.25">
      <c r="B217" s="62"/>
      <c r="C217" s="62"/>
      <c r="D217" s="62"/>
      <c r="E217"/>
      <c r="F217"/>
      <c r="G217"/>
      <c r="H217"/>
      <c r="I217"/>
    </row>
    <row r="218" spans="2:9" x14ac:dyDescent="0.25">
      <c r="B218" s="62"/>
      <c r="C218" s="62"/>
      <c r="D218" s="62"/>
      <c r="E218"/>
      <c r="F218"/>
      <c r="G218"/>
      <c r="H218"/>
      <c r="I218"/>
    </row>
    <row r="219" spans="2:9" x14ac:dyDescent="0.25">
      <c r="B219" s="62"/>
      <c r="C219" s="62"/>
      <c r="D219" s="62"/>
      <c r="E219"/>
      <c r="F219"/>
      <c r="G219"/>
      <c r="H219"/>
      <c r="I219"/>
    </row>
    <row r="220" spans="2:9" x14ac:dyDescent="0.25">
      <c r="B220" s="62"/>
      <c r="C220" s="62"/>
      <c r="D220" s="62"/>
      <c r="E220"/>
      <c r="F220"/>
      <c r="G220"/>
      <c r="H220"/>
      <c r="I220"/>
    </row>
    <row r="221" spans="2:9" x14ac:dyDescent="0.25">
      <c r="B221" s="62"/>
      <c r="C221" s="62"/>
      <c r="D221" s="62"/>
      <c r="E221"/>
      <c r="F221"/>
      <c r="G221"/>
      <c r="H221"/>
      <c r="I221"/>
    </row>
    <row r="222" spans="2:9" x14ac:dyDescent="0.25">
      <c r="B222" s="62"/>
      <c r="C222" s="62"/>
      <c r="D222" s="62"/>
      <c r="E222"/>
      <c r="F222"/>
      <c r="G222"/>
      <c r="H222"/>
      <c r="I222"/>
    </row>
    <row r="223" spans="2:9" x14ac:dyDescent="0.25">
      <c r="B223" s="62"/>
      <c r="C223" s="62"/>
      <c r="D223" s="62"/>
      <c r="E223"/>
      <c r="F223"/>
      <c r="G223"/>
      <c r="H223"/>
      <c r="I223"/>
    </row>
    <row r="224" spans="2:9" x14ac:dyDescent="0.25">
      <c r="B224" s="62"/>
      <c r="C224" s="62"/>
      <c r="D224" s="62"/>
      <c r="E224"/>
      <c r="F224"/>
      <c r="G224"/>
      <c r="H224"/>
      <c r="I224"/>
    </row>
    <row r="225" spans="2:9" x14ac:dyDescent="0.25">
      <c r="B225" s="62"/>
      <c r="C225" s="62"/>
      <c r="D225" s="62"/>
      <c r="E225"/>
      <c r="F225"/>
      <c r="G225"/>
      <c r="H225"/>
      <c r="I225"/>
    </row>
    <row r="226" spans="2:9" x14ac:dyDescent="0.25">
      <c r="B226" s="62"/>
      <c r="C226" s="62"/>
      <c r="D226" s="62"/>
      <c r="E226"/>
      <c r="F226"/>
      <c r="G226"/>
      <c r="H226"/>
      <c r="I226"/>
    </row>
    <row r="227" spans="2:9" x14ac:dyDescent="0.25">
      <c r="B227" s="62"/>
      <c r="C227" s="62"/>
      <c r="D227" s="62"/>
      <c r="E227"/>
      <c r="F227"/>
      <c r="G227"/>
      <c r="H227"/>
      <c r="I227"/>
    </row>
    <row r="228" spans="2:9" x14ac:dyDescent="0.25">
      <c r="B228" s="62"/>
      <c r="C228" s="62"/>
      <c r="D228" s="62"/>
      <c r="E228"/>
      <c r="F228"/>
      <c r="G228"/>
      <c r="H228"/>
      <c r="I228"/>
    </row>
    <row r="229" spans="2:9" x14ac:dyDescent="0.25">
      <c r="B229" s="62"/>
      <c r="C229" s="62"/>
      <c r="D229" s="62"/>
      <c r="E229"/>
      <c r="F229"/>
      <c r="G229"/>
      <c r="H229"/>
      <c r="I229"/>
    </row>
    <row r="230" spans="2:9" x14ac:dyDescent="0.25">
      <c r="B230" s="62"/>
      <c r="C230" s="62"/>
      <c r="D230" s="62"/>
      <c r="E230"/>
      <c r="F230"/>
      <c r="G230"/>
      <c r="H230"/>
      <c r="I230"/>
    </row>
    <row r="231" spans="2:9" x14ac:dyDescent="0.25">
      <c r="B231" s="62"/>
      <c r="C231" s="62"/>
      <c r="D231" s="62"/>
      <c r="E231"/>
      <c r="F231"/>
      <c r="G231"/>
      <c r="H231"/>
      <c r="I231"/>
    </row>
    <row r="232" spans="2:9" x14ac:dyDescent="0.25">
      <c r="B232" s="62"/>
      <c r="C232" s="62"/>
      <c r="D232" s="62"/>
      <c r="E232"/>
      <c r="F232"/>
      <c r="G232"/>
      <c r="H232"/>
      <c r="I232"/>
    </row>
    <row r="233" spans="2:9" x14ac:dyDescent="0.25">
      <c r="B233" s="62"/>
      <c r="C233" s="62"/>
      <c r="D233" s="62"/>
      <c r="E233"/>
      <c r="F233"/>
      <c r="G233"/>
      <c r="H233"/>
      <c r="I233"/>
    </row>
    <row r="234" spans="2:9" x14ac:dyDescent="0.25">
      <c r="B234" s="62"/>
      <c r="C234" s="62"/>
      <c r="D234" s="62"/>
      <c r="E234"/>
      <c r="F234"/>
      <c r="G234"/>
      <c r="H234"/>
      <c r="I234"/>
    </row>
    <row r="235" spans="2:9" x14ac:dyDescent="0.25">
      <c r="B235" s="62"/>
      <c r="C235" s="62"/>
      <c r="D235" s="62"/>
      <c r="E235"/>
      <c r="F235"/>
      <c r="G235"/>
      <c r="H235"/>
      <c r="I235"/>
    </row>
    <row r="236" spans="2:9" x14ac:dyDescent="0.25">
      <c r="B236" s="62"/>
      <c r="C236" s="62"/>
      <c r="D236" s="62"/>
      <c r="E236"/>
      <c r="F236"/>
      <c r="G236"/>
      <c r="H236"/>
      <c r="I236"/>
    </row>
    <row r="237" spans="2:9" x14ac:dyDescent="0.25">
      <c r="B237" s="62"/>
      <c r="C237" s="62"/>
      <c r="D237" s="62"/>
      <c r="E237"/>
      <c r="F237"/>
      <c r="G237"/>
      <c r="H237"/>
      <c r="I237"/>
    </row>
    <row r="238" spans="2:9" x14ac:dyDescent="0.25">
      <c r="B238" s="62"/>
      <c r="C238" s="62"/>
      <c r="D238" s="62"/>
      <c r="E238"/>
      <c r="F238"/>
      <c r="G238"/>
      <c r="H238"/>
      <c r="I238"/>
    </row>
    <row r="239" spans="2:9" x14ac:dyDescent="0.25">
      <c r="B239" s="62"/>
      <c r="C239" s="62"/>
      <c r="D239" s="62"/>
      <c r="E239"/>
      <c r="F239"/>
      <c r="G239"/>
      <c r="H239"/>
      <c r="I239"/>
    </row>
    <row r="240" spans="2:9" x14ac:dyDescent="0.25">
      <c r="B240" s="62"/>
      <c r="C240" s="62"/>
      <c r="D240" s="62"/>
      <c r="E240"/>
      <c r="F240"/>
      <c r="G240"/>
      <c r="H240"/>
      <c r="I240"/>
    </row>
    <row r="241" spans="2:9" x14ac:dyDescent="0.25">
      <c r="B241" s="62"/>
      <c r="C241" s="62"/>
      <c r="D241" s="62"/>
      <c r="E241"/>
      <c r="F241"/>
      <c r="G241"/>
      <c r="H241"/>
      <c r="I241"/>
    </row>
    <row r="242" spans="2:9" x14ac:dyDescent="0.25">
      <c r="B242" s="62"/>
      <c r="C242" s="62"/>
      <c r="D242" s="62"/>
      <c r="E242"/>
      <c r="F242"/>
      <c r="G242"/>
      <c r="H242"/>
      <c r="I242"/>
    </row>
    <row r="243" spans="2:9" x14ac:dyDescent="0.25">
      <c r="B243" s="62"/>
      <c r="C243" s="62"/>
      <c r="D243" s="62"/>
      <c r="E243"/>
      <c r="F243"/>
      <c r="G243"/>
      <c r="H243"/>
      <c r="I243"/>
    </row>
    <row r="244" spans="2:9" x14ac:dyDescent="0.25">
      <c r="B244" s="62"/>
      <c r="C244" s="62"/>
      <c r="D244" s="62"/>
      <c r="E244"/>
      <c r="F244"/>
      <c r="G244"/>
      <c r="H244"/>
      <c r="I244"/>
    </row>
    <row r="245" spans="2:9" x14ac:dyDescent="0.25">
      <c r="B245" s="62"/>
      <c r="C245" s="62"/>
      <c r="D245" s="62"/>
      <c r="E245"/>
      <c r="F245"/>
      <c r="G245"/>
      <c r="H245"/>
      <c r="I245"/>
    </row>
    <row r="246" spans="2:9" x14ac:dyDescent="0.25">
      <c r="B246" s="62"/>
      <c r="C246" s="62"/>
      <c r="D246" s="62"/>
      <c r="E246"/>
      <c r="F246"/>
      <c r="G246"/>
      <c r="H246"/>
      <c r="I246"/>
    </row>
    <row r="247" spans="2:9" x14ac:dyDescent="0.25">
      <c r="B247" s="62"/>
      <c r="C247" s="62"/>
      <c r="D247" s="62"/>
      <c r="E247"/>
      <c r="F247"/>
      <c r="G247"/>
      <c r="H247"/>
      <c r="I247"/>
    </row>
    <row r="248" spans="2:9" x14ac:dyDescent="0.25">
      <c r="B248" s="62"/>
      <c r="C248" s="62"/>
      <c r="D248" s="62"/>
      <c r="E248"/>
      <c r="F248"/>
      <c r="G248"/>
      <c r="H248"/>
      <c r="I248"/>
    </row>
    <row r="249" spans="2:9" x14ac:dyDescent="0.25">
      <c r="B249" s="62"/>
      <c r="C249" s="62"/>
      <c r="D249" s="62"/>
      <c r="E249"/>
      <c r="F249"/>
      <c r="G249"/>
      <c r="H249"/>
      <c r="I249"/>
    </row>
    <row r="250" spans="2:9" x14ac:dyDescent="0.25">
      <c r="B250" s="62"/>
      <c r="C250" s="62"/>
      <c r="D250" s="62"/>
      <c r="E250"/>
      <c r="F250"/>
      <c r="G250"/>
      <c r="H250"/>
      <c r="I250"/>
    </row>
    <row r="251" spans="2:9" x14ac:dyDescent="0.25">
      <c r="B251" s="62"/>
      <c r="C251" s="62"/>
      <c r="D251" s="62"/>
      <c r="E251"/>
      <c r="F251"/>
      <c r="G251"/>
      <c r="H251"/>
      <c r="I251"/>
    </row>
    <row r="252" spans="2:9" x14ac:dyDescent="0.25">
      <c r="B252" s="62"/>
      <c r="C252" s="62"/>
      <c r="D252" s="62"/>
      <c r="E252"/>
      <c r="F252"/>
      <c r="G252"/>
      <c r="H252"/>
      <c r="I252"/>
    </row>
    <row r="253" spans="2:9" x14ac:dyDescent="0.25">
      <c r="B253" s="62"/>
      <c r="C253" s="62"/>
      <c r="D253" s="62"/>
      <c r="E253"/>
      <c r="F253"/>
      <c r="G253"/>
      <c r="H253"/>
      <c r="I253"/>
    </row>
    <row r="254" spans="2:9" x14ac:dyDescent="0.25">
      <c r="B254" s="62"/>
      <c r="C254" s="62"/>
      <c r="D254" s="62"/>
      <c r="E254"/>
      <c r="F254"/>
      <c r="G254"/>
      <c r="H254"/>
      <c r="I254"/>
    </row>
    <row r="255" spans="2:9" x14ac:dyDescent="0.25">
      <c r="B255" s="62"/>
      <c r="C255" s="62"/>
      <c r="D255" s="62"/>
      <c r="E255"/>
      <c r="F255"/>
      <c r="G255"/>
      <c r="H255"/>
      <c r="I255"/>
    </row>
    <row r="256" spans="2:9" x14ac:dyDescent="0.25">
      <c r="B256" s="62"/>
      <c r="C256" s="62"/>
      <c r="D256" s="62"/>
      <c r="E256"/>
      <c r="F256"/>
      <c r="G256"/>
      <c r="H256"/>
      <c r="I256"/>
    </row>
    <row r="257" spans="2:9" x14ac:dyDescent="0.25">
      <c r="B257" s="62"/>
      <c r="C257" s="62"/>
      <c r="D257" s="62"/>
      <c r="E257"/>
      <c r="F257"/>
      <c r="G257"/>
      <c r="H257"/>
      <c r="I257"/>
    </row>
    <row r="258" spans="2:9" x14ac:dyDescent="0.25">
      <c r="B258" s="62"/>
      <c r="C258" s="62"/>
      <c r="D258" s="62"/>
      <c r="E258"/>
      <c r="F258"/>
      <c r="G258"/>
      <c r="H258"/>
      <c r="I258"/>
    </row>
    <row r="259" spans="2:9" x14ac:dyDescent="0.25">
      <c r="B259" s="62"/>
      <c r="C259" s="62"/>
      <c r="D259" s="62"/>
      <c r="E259"/>
      <c r="F259"/>
      <c r="G259"/>
      <c r="H259"/>
      <c r="I259"/>
    </row>
    <row r="260" spans="2:9" x14ac:dyDescent="0.25">
      <c r="B260" s="62"/>
      <c r="C260" s="62"/>
      <c r="D260" s="62"/>
      <c r="E260"/>
      <c r="F260"/>
      <c r="G260"/>
      <c r="H260"/>
      <c r="I260"/>
    </row>
    <row r="261" spans="2:9" x14ac:dyDescent="0.25">
      <c r="B261" s="62"/>
      <c r="C261" s="62"/>
      <c r="D261" s="62"/>
      <c r="E261"/>
      <c r="F261"/>
      <c r="G261"/>
      <c r="H261"/>
      <c r="I261"/>
    </row>
    <row r="262" spans="2:9" x14ac:dyDescent="0.25">
      <c r="B262" s="62"/>
      <c r="C262" s="62"/>
      <c r="D262" s="62"/>
      <c r="E262"/>
      <c r="F262"/>
      <c r="G262"/>
      <c r="H262"/>
      <c r="I262"/>
    </row>
    <row r="263" spans="2:9" x14ac:dyDescent="0.25">
      <c r="B263" s="62"/>
      <c r="C263" s="62"/>
      <c r="D263" s="62"/>
      <c r="E263"/>
      <c r="F263"/>
      <c r="G263"/>
      <c r="H263"/>
      <c r="I263"/>
    </row>
    <row r="264" spans="2:9" x14ac:dyDescent="0.25">
      <c r="B264" s="62"/>
      <c r="C264" s="62"/>
      <c r="D264" s="62"/>
      <c r="E264"/>
      <c r="F264"/>
      <c r="G264"/>
      <c r="H264"/>
      <c r="I264"/>
    </row>
    <row r="265" spans="2:9" x14ac:dyDescent="0.25">
      <c r="B265" s="62"/>
      <c r="C265" s="62"/>
      <c r="D265" s="62"/>
      <c r="E265"/>
      <c r="F265"/>
      <c r="G265"/>
      <c r="H265"/>
      <c r="I265"/>
    </row>
    <row r="266" spans="2:9" x14ac:dyDescent="0.25">
      <c r="B266" s="62"/>
      <c r="C266" s="62"/>
      <c r="D266" s="62"/>
      <c r="E266"/>
      <c r="F266"/>
      <c r="G266"/>
      <c r="H266"/>
      <c r="I266"/>
    </row>
    <row r="267" spans="2:9" x14ac:dyDescent="0.25">
      <c r="B267" s="62"/>
      <c r="C267" s="62"/>
      <c r="D267" s="62"/>
      <c r="E267"/>
      <c r="F267"/>
      <c r="G267"/>
      <c r="H267"/>
      <c r="I267"/>
    </row>
    <row r="268" spans="2:9" x14ac:dyDescent="0.25">
      <c r="B268" s="62"/>
      <c r="C268" s="62"/>
      <c r="D268" s="62"/>
      <c r="E268"/>
      <c r="F268"/>
      <c r="G268"/>
      <c r="H268"/>
      <c r="I268"/>
    </row>
    <row r="269" spans="2:9" x14ac:dyDescent="0.25">
      <c r="B269" s="62"/>
      <c r="C269" s="62"/>
      <c r="D269" s="62"/>
      <c r="E269"/>
      <c r="F269"/>
      <c r="G269"/>
      <c r="H269"/>
      <c r="I269"/>
    </row>
    <row r="270" spans="2:9" x14ac:dyDescent="0.25">
      <c r="B270" s="62"/>
      <c r="C270" s="62"/>
      <c r="D270" s="62"/>
      <c r="E270"/>
      <c r="F270"/>
      <c r="G270"/>
      <c r="H270"/>
      <c r="I270"/>
    </row>
    <row r="271" spans="2:9" x14ac:dyDescent="0.25">
      <c r="B271" s="62"/>
      <c r="C271" s="62"/>
      <c r="D271" s="62"/>
      <c r="E271"/>
      <c r="F271"/>
      <c r="G271"/>
      <c r="H271"/>
      <c r="I271"/>
    </row>
    <row r="272" spans="2:9" x14ac:dyDescent="0.25">
      <c r="B272" s="62"/>
      <c r="C272" s="62"/>
      <c r="D272" s="62"/>
      <c r="E272"/>
      <c r="F272"/>
      <c r="G272"/>
      <c r="H272"/>
      <c r="I272"/>
    </row>
    <row r="273" spans="2:9" x14ac:dyDescent="0.25">
      <c r="B273" s="62"/>
      <c r="C273" s="62"/>
      <c r="D273" s="62"/>
      <c r="E273"/>
      <c r="F273"/>
      <c r="G273"/>
      <c r="H273"/>
      <c r="I273"/>
    </row>
    <row r="274" spans="2:9" x14ac:dyDescent="0.25">
      <c r="B274" s="62"/>
      <c r="C274" s="62"/>
      <c r="D274" s="62"/>
      <c r="E274"/>
      <c r="F274"/>
      <c r="G274"/>
      <c r="H274"/>
      <c r="I274"/>
    </row>
    <row r="275" spans="2:9" x14ac:dyDescent="0.25">
      <c r="B275" s="62"/>
      <c r="C275" s="62"/>
      <c r="D275" s="62"/>
      <c r="E275"/>
      <c r="F275"/>
      <c r="G275"/>
      <c r="H275"/>
      <c r="I275"/>
    </row>
    <row r="276" spans="2:9" x14ac:dyDescent="0.25">
      <c r="B276" s="62"/>
      <c r="C276" s="62"/>
      <c r="D276" s="62"/>
      <c r="E276"/>
      <c r="F276"/>
      <c r="G276"/>
      <c r="H276"/>
      <c r="I276"/>
    </row>
    <row r="277" spans="2:9" x14ac:dyDescent="0.25">
      <c r="B277" s="62"/>
      <c r="C277" s="62"/>
      <c r="D277" s="62"/>
      <c r="E277"/>
      <c r="F277"/>
      <c r="G277"/>
      <c r="H277"/>
      <c r="I277"/>
    </row>
    <row r="278" spans="2:9" x14ac:dyDescent="0.25">
      <c r="B278" s="62"/>
      <c r="C278" s="62"/>
      <c r="D278" s="62"/>
      <c r="E278"/>
      <c r="F278"/>
      <c r="G278"/>
      <c r="H278"/>
      <c r="I278"/>
    </row>
    <row r="279" spans="2:9" x14ac:dyDescent="0.25">
      <c r="B279" s="62"/>
      <c r="C279" s="62"/>
      <c r="D279" s="62"/>
      <c r="E279"/>
      <c r="F279"/>
      <c r="G279"/>
      <c r="H279"/>
      <c r="I279"/>
    </row>
    <row r="280" spans="2:9" x14ac:dyDescent="0.25">
      <c r="B280" s="62"/>
      <c r="C280" s="62"/>
      <c r="D280" s="62"/>
      <c r="E280"/>
      <c r="F280"/>
      <c r="G280"/>
      <c r="H280"/>
      <c r="I280"/>
    </row>
    <row r="281" spans="2:9" x14ac:dyDescent="0.25">
      <c r="B281" s="62"/>
      <c r="C281" s="62"/>
      <c r="D281" s="62"/>
      <c r="E281"/>
      <c r="F281"/>
      <c r="G281"/>
      <c r="H281"/>
      <c r="I281"/>
    </row>
    <row r="282" spans="2:9" x14ac:dyDescent="0.25">
      <c r="B282" s="62"/>
      <c r="C282" s="62"/>
      <c r="D282" s="62"/>
      <c r="E282"/>
      <c r="F282"/>
      <c r="G282"/>
      <c r="H282"/>
      <c r="I282"/>
    </row>
    <row r="283" spans="2:9" x14ac:dyDescent="0.25">
      <c r="B283" s="62"/>
      <c r="C283" s="62"/>
      <c r="D283" s="62"/>
      <c r="E283"/>
      <c r="F283"/>
      <c r="G283"/>
      <c r="H283"/>
      <c r="I283"/>
    </row>
    <row r="284" spans="2:9" x14ac:dyDescent="0.25">
      <c r="B284" s="62"/>
      <c r="C284" s="62"/>
      <c r="D284" s="62"/>
      <c r="E284"/>
      <c r="F284"/>
      <c r="G284"/>
      <c r="H284"/>
      <c r="I284"/>
    </row>
    <row r="285" spans="2:9" x14ac:dyDescent="0.25">
      <c r="B285" s="62"/>
      <c r="C285" s="62"/>
      <c r="D285" s="62"/>
      <c r="E285"/>
      <c r="F285"/>
      <c r="G285"/>
      <c r="H285"/>
      <c r="I285"/>
    </row>
    <row r="286" spans="2:9" x14ac:dyDescent="0.25">
      <c r="B286" s="62"/>
      <c r="C286" s="62"/>
      <c r="D286" s="62"/>
      <c r="E286"/>
      <c r="F286"/>
      <c r="G286"/>
      <c r="H286"/>
      <c r="I286"/>
    </row>
    <row r="287" spans="2:9" x14ac:dyDescent="0.25">
      <c r="B287" s="62"/>
      <c r="C287" s="62"/>
      <c r="D287" s="62"/>
      <c r="E287"/>
      <c r="F287"/>
      <c r="G287"/>
      <c r="H287"/>
      <c r="I287"/>
    </row>
    <row r="288" spans="2:9" x14ac:dyDescent="0.25">
      <c r="B288" s="62"/>
      <c r="C288" s="62"/>
      <c r="D288" s="62"/>
      <c r="E288"/>
      <c r="F288"/>
      <c r="G288"/>
      <c r="H288"/>
      <c r="I288"/>
    </row>
    <row r="289" spans="2:9" x14ac:dyDescent="0.25">
      <c r="B289" s="62"/>
      <c r="C289" s="62"/>
      <c r="D289" s="62"/>
      <c r="E289"/>
      <c r="F289"/>
      <c r="G289"/>
      <c r="H289"/>
      <c r="I289"/>
    </row>
    <row r="290" spans="2:9" x14ac:dyDescent="0.25">
      <c r="B290" s="62"/>
      <c r="C290" s="62"/>
      <c r="D290" s="62"/>
      <c r="E290"/>
      <c r="F290"/>
      <c r="G290"/>
      <c r="H290"/>
      <c r="I290"/>
    </row>
    <row r="291" spans="2:9" x14ac:dyDescent="0.25">
      <c r="B291" s="62"/>
      <c r="C291" s="62"/>
      <c r="D291" s="62"/>
      <c r="E291"/>
      <c r="F291"/>
      <c r="G291"/>
      <c r="H291"/>
      <c r="I291"/>
    </row>
    <row r="292" spans="2:9" x14ac:dyDescent="0.25">
      <c r="B292" s="62"/>
      <c r="C292" s="62"/>
      <c r="D292" s="62"/>
      <c r="E292"/>
      <c r="F292"/>
      <c r="G292"/>
      <c r="H292"/>
      <c r="I292"/>
    </row>
    <row r="293" spans="2:9" x14ac:dyDescent="0.25">
      <c r="B293" s="62"/>
      <c r="C293" s="62"/>
      <c r="D293" s="62"/>
      <c r="E293"/>
      <c r="F293"/>
      <c r="G293"/>
      <c r="H293"/>
      <c r="I293"/>
    </row>
    <row r="294" spans="2:9" x14ac:dyDescent="0.25">
      <c r="B294" s="62"/>
      <c r="C294" s="62"/>
      <c r="D294" s="62"/>
      <c r="E294"/>
      <c r="F294"/>
      <c r="G294"/>
      <c r="H294"/>
      <c r="I294"/>
    </row>
    <row r="295" spans="2:9" x14ac:dyDescent="0.25">
      <c r="B295" s="62"/>
      <c r="C295" s="62"/>
      <c r="D295" s="62"/>
      <c r="E295"/>
      <c r="F295"/>
      <c r="G295"/>
      <c r="H295"/>
      <c r="I295"/>
    </row>
    <row r="296" spans="2:9" x14ac:dyDescent="0.25">
      <c r="B296" s="62"/>
      <c r="C296" s="62"/>
      <c r="D296" s="62"/>
      <c r="E296"/>
      <c r="F296"/>
      <c r="G296"/>
      <c r="H296"/>
      <c r="I296"/>
    </row>
    <row r="297" spans="2:9" x14ac:dyDescent="0.25">
      <c r="B297" s="62"/>
      <c r="C297" s="62"/>
      <c r="D297" s="62"/>
      <c r="E297"/>
      <c r="F297"/>
      <c r="G297"/>
      <c r="H297"/>
      <c r="I297"/>
    </row>
    <row r="298" spans="2:9" x14ac:dyDescent="0.25">
      <c r="B298" s="62"/>
      <c r="C298" s="62"/>
      <c r="D298" s="62"/>
      <c r="E298"/>
      <c r="F298"/>
      <c r="G298"/>
      <c r="H298"/>
      <c r="I298"/>
    </row>
    <row r="299" spans="2:9" x14ac:dyDescent="0.25">
      <c r="B299" s="62"/>
      <c r="C299" s="62"/>
      <c r="D299" s="62"/>
      <c r="E299"/>
      <c r="F299"/>
      <c r="G299"/>
      <c r="H299"/>
      <c r="I299"/>
    </row>
    <row r="300" spans="2:9" x14ac:dyDescent="0.25">
      <c r="B300" s="62"/>
      <c r="C300" s="62"/>
      <c r="D300" s="62"/>
      <c r="E300"/>
      <c r="F300"/>
      <c r="G300"/>
      <c r="H300"/>
      <c r="I300"/>
    </row>
    <row r="301" spans="2:9" x14ac:dyDescent="0.25">
      <c r="B301" s="62"/>
      <c r="C301" s="62"/>
      <c r="D301" s="62"/>
      <c r="E301"/>
      <c r="F301"/>
      <c r="G301"/>
      <c r="H301"/>
      <c r="I301"/>
    </row>
    <row r="302" spans="2:9" x14ac:dyDescent="0.25">
      <c r="B302" s="62"/>
      <c r="C302" s="62"/>
      <c r="D302" s="62"/>
      <c r="E302"/>
      <c r="F302"/>
      <c r="G302"/>
      <c r="H302"/>
      <c r="I302"/>
    </row>
    <row r="303" spans="2:9" x14ac:dyDescent="0.25">
      <c r="B303" s="62"/>
      <c r="C303" s="62"/>
      <c r="D303" s="62"/>
      <c r="E303"/>
      <c r="F303"/>
      <c r="G303"/>
      <c r="H303"/>
      <c r="I303"/>
    </row>
    <row r="304" spans="2:9" x14ac:dyDescent="0.25">
      <c r="B304" s="62"/>
      <c r="C304" s="62"/>
      <c r="D304" s="62"/>
      <c r="E304"/>
      <c r="F304"/>
      <c r="G304"/>
      <c r="H304"/>
      <c r="I304"/>
    </row>
    <row r="305" spans="2:9" x14ac:dyDescent="0.25">
      <c r="B305" s="62"/>
      <c r="C305" s="62"/>
      <c r="D305" s="62"/>
      <c r="E305"/>
      <c r="F305"/>
      <c r="G305"/>
      <c r="H305"/>
      <c r="I305"/>
    </row>
    <row r="306" spans="2:9" x14ac:dyDescent="0.25">
      <c r="B306" s="62"/>
      <c r="C306" s="62"/>
      <c r="D306" s="62"/>
      <c r="E306"/>
      <c r="F306"/>
      <c r="G306"/>
      <c r="H306"/>
      <c r="I306"/>
    </row>
    <row r="307" spans="2:9" x14ac:dyDescent="0.25">
      <c r="B307" s="62"/>
      <c r="C307" s="62"/>
      <c r="D307" s="62"/>
      <c r="E307"/>
      <c r="F307"/>
      <c r="G307"/>
      <c r="H307"/>
      <c r="I307"/>
    </row>
    <row r="308" spans="2:9" x14ac:dyDescent="0.25">
      <c r="B308" s="62"/>
      <c r="C308" s="62"/>
      <c r="D308" s="62"/>
      <c r="E308"/>
      <c r="F308"/>
      <c r="G308"/>
      <c r="H308"/>
      <c r="I308"/>
    </row>
    <row r="309" spans="2:9" x14ac:dyDescent="0.25">
      <c r="B309" s="62"/>
      <c r="C309" s="62"/>
      <c r="D309" s="62"/>
      <c r="E309"/>
      <c r="F309"/>
      <c r="G309"/>
      <c r="H309"/>
      <c r="I309"/>
    </row>
    <row r="310" spans="2:9" x14ac:dyDescent="0.25">
      <c r="B310" s="62"/>
      <c r="C310" s="62"/>
      <c r="D310" s="62"/>
      <c r="E310"/>
      <c r="F310"/>
      <c r="G310"/>
      <c r="H310"/>
      <c r="I310"/>
    </row>
    <row r="311" spans="2:9" x14ac:dyDescent="0.25">
      <c r="B311" s="62"/>
      <c r="C311" s="62"/>
      <c r="D311" s="62"/>
      <c r="E311"/>
      <c r="F311"/>
      <c r="G311"/>
      <c r="H311"/>
      <c r="I311"/>
    </row>
    <row r="312" spans="2:9" x14ac:dyDescent="0.25">
      <c r="B312" s="62"/>
      <c r="C312" s="62"/>
      <c r="D312" s="62"/>
      <c r="E312"/>
      <c r="F312"/>
      <c r="G312"/>
      <c r="H312"/>
      <c r="I312"/>
    </row>
    <row r="313" spans="2:9" x14ac:dyDescent="0.25">
      <c r="B313" s="62"/>
      <c r="C313" s="62"/>
      <c r="D313" s="62"/>
      <c r="E313"/>
      <c r="F313"/>
      <c r="G313"/>
      <c r="H313"/>
      <c r="I313"/>
    </row>
    <row r="314" spans="2:9" x14ac:dyDescent="0.25">
      <c r="B314" s="62"/>
      <c r="C314" s="62"/>
      <c r="D314" s="62"/>
      <c r="E314"/>
      <c r="F314"/>
      <c r="G314"/>
      <c r="H314"/>
      <c r="I314"/>
    </row>
    <row r="315" spans="2:9" x14ac:dyDescent="0.25">
      <c r="B315" s="62"/>
      <c r="C315" s="62"/>
      <c r="D315" s="62"/>
      <c r="E315"/>
      <c r="F315"/>
      <c r="G315"/>
      <c r="H315"/>
      <c r="I315"/>
    </row>
    <row r="316" spans="2:9" x14ac:dyDescent="0.25">
      <c r="B316" s="62"/>
      <c r="C316" s="62"/>
      <c r="D316" s="62"/>
      <c r="E316"/>
      <c r="F316"/>
      <c r="G316"/>
      <c r="H316"/>
      <c r="I316"/>
    </row>
    <row r="317" spans="2:9" x14ac:dyDescent="0.25">
      <c r="B317" s="62"/>
      <c r="C317" s="62"/>
      <c r="D317" s="62"/>
      <c r="E317"/>
      <c r="F317"/>
      <c r="G317"/>
      <c r="H317"/>
      <c r="I317"/>
    </row>
    <row r="318" spans="2:9" x14ac:dyDescent="0.25">
      <c r="B318" s="62"/>
      <c r="C318" s="62"/>
      <c r="D318" s="62"/>
      <c r="E318"/>
      <c r="F318"/>
      <c r="G318"/>
      <c r="H318"/>
      <c r="I318"/>
    </row>
    <row r="319" spans="2:9" x14ac:dyDescent="0.25">
      <c r="B319" s="62"/>
      <c r="C319" s="62"/>
      <c r="D319" s="62"/>
      <c r="E319"/>
      <c r="F319"/>
      <c r="G319"/>
      <c r="H319"/>
      <c r="I319"/>
    </row>
    <row r="320" spans="2:9" x14ac:dyDescent="0.25">
      <c r="B320" s="62"/>
      <c r="C320" s="62"/>
      <c r="D320" s="62"/>
      <c r="E320"/>
      <c r="F320"/>
      <c r="G320"/>
      <c r="H320"/>
      <c r="I320"/>
    </row>
    <row r="321" spans="2:9" x14ac:dyDescent="0.25">
      <c r="B321" s="62"/>
      <c r="C321" s="62"/>
      <c r="D321" s="62"/>
      <c r="E321"/>
      <c r="F321"/>
      <c r="G321"/>
      <c r="H321"/>
      <c r="I321"/>
    </row>
    <row r="322" spans="2:9" x14ac:dyDescent="0.25">
      <c r="B322" s="62"/>
      <c r="C322" s="62"/>
      <c r="D322" s="62"/>
      <c r="E322"/>
      <c r="F322"/>
      <c r="G322"/>
      <c r="H322"/>
      <c r="I322"/>
    </row>
    <row r="323" spans="2:9" x14ac:dyDescent="0.25">
      <c r="B323" s="62"/>
      <c r="C323" s="62"/>
      <c r="D323" s="62"/>
      <c r="E323"/>
      <c r="F323"/>
      <c r="G323"/>
      <c r="H323"/>
      <c r="I323"/>
    </row>
    <row r="324" spans="2:9" x14ac:dyDescent="0.25">
      <c r="B324" s="62"/>
      <c r="C324" s="62"/>
      <c r="D324" s="62"/>
      <c r="E324"/>
      <c r="F324"/>
      <c r="G324"/>
      <c r="H324"/>
      <c r="I324"/>
    </row>
    <row r="325" spans="2:9" x14ac:dyDescent="0.25">
      <c r="B325" s="62"/>
      <c r="C325" s="62"/>
      <c r="D325" s="62"/>
      <c r="E325"/>
      <c r="F325"/>
      <c r="G325"/>
      <c r="H325"/>
      <c r="I325"/>
    </row>
    <row r="326" spans="2:9" x14ac:dyDescent="0.25">
      <c r="B326" s="62"/>
      <c r="C326" s="62"/>
      <c r="D326" s="62"/>
      <c r="E326"/>
      <c r="F326"/>
      <c r="G326"/>
      <c r="H326"/>
      <c r="I326"/>
    </row>
    <row r="327" spans="2:9" x14ac:dyDescent="0.25">
      <c r="B327" s="62"/>
      <c r="C327" s="62"/>
      <c r="D327" s="62"/>
      <c r="E327"/>
      <c r="F327"/>
      <c r="G327"/>
      <c r="H327"/>
      <c r="I327"/>
    </row>
    <row r="328" spans="2:9" x14ac:dyDescent="0.25">
      <c r="B328" s="62"/>
      <c r="C328" s="62"/>
      <c r="D328" s="62"/>
      <c r="E328"/>
      <c r="F328"/>
      <c r="G328"/>
      <c r="H328"/>
      <c r="I328"/>
    </row>
    <row r="329" spans="2:9" x14ac:dyDescent="0.25">
      <c r="B329" s="62"/>
      <c r="C329" s="62"/>
      <c r="D329" s="62"/>
      <c r="E329"/>
      <c r="F329"/>
      <c r="G329"/>
      <c r="H329"/>
      <c r="I329"/>
    </row>
    <row r="330" spans="2:9" x14ac:dyDescent="0.25">
      <c r="B330" s="62"/>
      <c r="C330" s="62"/>
      <c r="D330" s="62"/>
      <c r="E330"/>
      <c r="F330"/>
      <c r="G330"/>
      <c r="H330"/>
      <c r="I330"/>
    </row>
    <row r="331" spans="2:9" x14ac:dyDescent="0.25">
      <c r="B331" s="62"/>
      <c r="C331" s="62"/>
      <c r="D331" s="62"/>
      <c r="E331"/>
      <c r="F331"/>
      <c r="G331"/>
      <c r="H331"/>
      <c r="I331"/>
    </row>
    <row r="332" spans="2:9" x14ac:dyDescent="0.25">
      <c r="B332" s="62"/>
      <c r="C332" s="62"/>
      <c r="D332" s="62"/>
      <c r="E332"/>
      <c r="F332"/>
      <c r="G332"/>
      <c r="H332"/>
      <c r="I332"/>
    </row>
    <row r="333" spans="2:9" x14ac:dyDescent="0.25">
      <c r="B333" s="62"/>
      <c r="C333" s="62"/>
      <c r="D333" s="62"/>
      <c r="E333"/>
      <c r="F333"/>
      <c r="G333"/>
      <c r="H333"/>
      <c r="I333"/>
    </row>
    <row r="334" spans="2:9" x14ac:dyDescent="0.25">
      <c r="B334" s="62"/>
      <c r="C334" s="62"/>
      <c r="D334" s="62"/>
      <c r="E334"/>
      <c r="F334"/>
      <c r="G334"/>
      <c r="H334"/>
      <c r="I334"/>
    </row>
    <row r="335" spans="2:9" x14ac:dyDescent="0.25">
      <c r="B335" s="62"/>
      <c r="C335" s="62"/>
      <c r="D335" s="62"/>
      <c r="E335"/>
      <c r="F335"/>
      <c r="G335"/>
      <c r="H335"/>
      <c r="I335"/>
    </row>
    <row r="336" spans="2:9" x14ac:dyDescent="0.25">
      <c r="B336" s="62"/>
      <c r="C336" s="62"/>
      <c r="D336" s="62"/>
      <c r="E336"/>
      <c r="F336"/>
      <c r="G336"/>
      <c r="H336"/>
      <c r="I336"/>
    </row>
    <row r="337" spans="2:9" x14ac:dyDescent="0.25">
      <c r="B337" s="62"/>
      <c r="C337" s="62"/>
      <c r="D337" s="62"/>
      <c r="E337"/>
      <c r="F337"/>
      <c r="G337"/>
      <c r="H337"/>
      <c r="I337"/>
    </row>
    <row r="338" spans="2:9" x14ac:dyDescent="0.25">
      <c r="B338" s="62"/>
      <c r="C338" s="62"/>
      <c r="D338" s="62"/>
      <c r="E338"/>
      <c r="F338"/>
      <c r="G338"/>
      <c r="H338"/>
      <c r="I338"/>
    </row>
    <row r="339" spans="2:9" x14ac:dyDescent="0.25">
      <c r="B339" s="62"/>
      <c r="C339" s="62"/>
      <c r="D339" s="62"/>
      <c r="E339"/>
      <c r="F339"/>
      <c r="G339"/>
      <c r="H339"/>
      <c r="I339"/>
    </row>
    <row r="340" spans="2:9" x14ac:dyDescent="0.25">
      <c r="B340" s="62"/>
      <c r="C340" s="62"/>
      <c r="D340" s="62"/>
      <c r="E340"/>
      <c r="F340"/>
      <c r="G340"/>
      <c r="H340"/>
      <c r="I340"/>
    </row>
    <row r="341" spans="2:9" x14ac:dyDescent="0.25">
      <c r="B341" s="62"/>
      <c r="C341" s="62"/>
      <c r="D341" s="62"/>
      <c r="E341"/>
      <c r="F341"/>
      <c r="G341"/>
      <c r="H341"/>
      <c r="I341"/>
    </row>
    <row r="342" spans="2:9" x14ac:dyDescent="0.25">
      <c r="B342" s="62"/>
      <c r="C342" s="62"/>
      <c r="D342" s="62"/>
      <c r="E342"/>
      <c r="F342"/>
      <c r="G342"/>
      <c r="H342"/>
      <c r="I342"/>
    </row>
    <row r="343" spans="2:9" x14ac:dyDescent="0.25">
      <c r="B343" s="62"/>
      <c r="C343" s="62"/>
      <c r="D343" s="62"/>
      <c r="E343"/>
      <c r="F343"/>
      <c r="G343"/>
      <c r="H343"/>
      <c r="I343"/>
    </row>
    <row r="344" spans="2:9" x14ac:dyDescent="0.25">
      <c r="B344" s="62"/>
      <c r="C344" s="62"/>
      <c r="D344" s="62"/>
      <c r="E344"/>
      <c r="F344"/>
      <c r="G344"/>
      <c r="H344"/>
      <c r="I344"/>
    </row>
    <row r="345" spans="2:9" x14ac:dyDescent="0.25">
      <c r="B345" s="62"/>
      <c r="C345" s="62"/>
      <c r="D345" s="62"/>
      <c r="E345"/>
      <c r="F345"/>
      <c r="G345"/>
      <c r="H345"/>
      <c r="I345"/>
    </row>
    <row r="346" spans="2:9" x14ac:dyDescent="0.25">
      <c r="B346" s="62"/>
      <c r="C346" s="62"/>
      <c r="D346" s="62"/>
      <c r="E346"/>
      <c r="F346"/>
      <c r="G346"/>
      <c r="H346"/>
      <c r="I346"/>
    </row>
    <row r="347" spans="2:9" x14ac:dyDescent="0.25">
      <c r="B347" s="62"/>
      <c r="C347" s="62"/>
      <c r="D347" s="62"/>
      <c r="E347"/>
      <c r="F347"/>
      <c r="G347"/>
      <c r="H347"/>
      <c r="I347"/>
    </row>
    <row r="348" spans="2:9" x14ac:dyDescent="0.25">
      <c r="B348" s="62"/>
      <c r="C348" s="62"/>
      <c r="D348" s="62"/>
      <c r="E348"/>
      <c r="F348"/>
      <c r="G348"/>
      <c r="H348"/>
      <c r="I348"/>
    </row>
    <row r="349" spans="2:9" x14ac:dyDescent="0.25">
      <c r="B349" s="62"/>
      <c r="C349" s="62"/>
      <c r="D349" s="62"/>
      <c r="E349"/>
      <c r="F349"/>
      <c r="G349"/>
      <c r="H349"/>
      <c r="I349"/>
    </row>
    <row r="350" spans="2:9" x14ac:dyDescent="0.25">
      <c r="B350" s="62"/>
      <c r="C350" s="62"/>
      <c r="D350" s="62"/>
      <c r="E350"/>
      <c r="F350"/>
      <c r="G350"/>
      <c r="H350"/>
      <c r="I350"/>
    </row>
    <row r="351" spans="2:9" x14ac:dyDescent="0.25">
      <c r="B351" s="62"/>
      <c r="C351" s="62"/>
      <c r="D351" s="62"/>
      <c r="E351"/>
      <c r="F351"/>
      <c r="G351"/>
      <c r="H351"/>
      <c r="I351"/>
    </row>
    <row r="352" spans="2:9" x14ac:dyDescent="0.25">
      <c r="B352" s="62"/>
      <c r="C352" s="62"/>
      <c r="D352" s="62"/>
      <c r="E352"/>
      <c r="F352"/>
      <c r="G352"/>
      <c r="H352"/>
      <c r="I352"/>
    </row>
    <row r="353" spans="2:9" x14ac:dyDescent="0.25">
      <c r="B353" s="62"/>
      <c r="C353" s="62"/>
      <c r="D353" s="62"/>
      <c r="E353"/>
      <c r="F353"/>
      <c r="G353"/>
      <c r="H353"/>
      <c r="I353"/>
    </row>
    <row r="354" spans="2:9" x14ac:dyDescent="0.25">
      <c r="B354" s="62"/>
      <c r="C354" s="62"/>
      <c r="D354" s="62"/>
      <c r="E354"/>
      <c r="F354"/>
      <c r="G354"/>
      <c r="H354"/>
      <c r="I354"/>
    </row>
    <row r="355" spans="2:9" x14ac:dyDescent="0.25">
      <c r="B355" s="62"/>
      <c r="C355" s="62"/>
      <c r="D355" s="62"/>
      <c r="E355"/>
      <c r="F355"/>
      <c r="G355"/>
      <c r="H355"/>
      <c r="I355"/>
    </row>
    <row r="356" spans="2:9" x14ac:dyDescent="0.25">
      <c r="B356" s="62"/>
      <c r="C356" s="62"/>
      <c r="D356" s="62"/>
      <c r="E356"/>
      <c r="F356"/>
      <c r="G356"/>
      <c r="H356"/>
      <c r="I356"/>
    </row>
    <row r="357" spans="2:9" x14ac:dyDescent="0.25">
      <c r="B357" s="62"/>
      <c r="C357" s="62"/>
      <c r="D357" s="62"/>
      <c r="E357"/>
      <c r="F357"/>
      <c r="G357"/>
      <c r="H357"/>
      <c r="I357"/>
    </row>
    <row r="358" spans="2:9" x14ac:dyDescent="0.25">
      <c r="B358" s="62"/>
      <c r="C358" s="62"/>
      <c r="D358" s="62"/>
      <c r="E358"/>
      <c r="F358"/>
      <c r="G358"/>
      <c r="H358"/>
      <c r="I358"/>
    </row>
    <row r="359" spans="2:9" x14ac:dyDescent="0.25">
      <c r="B359" s="62"/>
      <c r="C359" s="62"/>
      <c r="D359" s="62"/>
      <c r="E359"/>
      <c r="F359"/>
      <c r="G359"/>
      <c r="H359"/>
      <c r="I359"/>
    </row>
    <row r="360" spans="2:9" x14ac:dyDescent="0.25">
      <c r="B360" s="62"/>
      <c r="C360" s="62"/>
      <c r="D360" s="62"/>
      <c r="E360"/>
      <c r="F360"/>
      <c r="G360"/>
      <c r="H360"/>
      <c r="I360"/>
    </row>
    <row r="361" spans="2:9" x14ac:dyDescent="0.25">
      <c r="B361" s="62"/>
      <c r="C361" s="62"/>
      <c r="D361" s="62"/>
      <c r="E361"/>
      <c r="F361"/>
      <c r="G361"/>
      <c r="H361"/>
      <c r="I361"/>
    </row>
    <row r="362" spans="2:9" x14ac:dyDescent="0.25">
      <c r="B362" s="62"/>
      <c r="C362" s="62"/>
      <c r="D362" s="62"/>
      <c r="E362"/>
      <c r="F362"/>
      <c r="G362"/>
      <c r="H362"/>
      <c r="I362"/>
    </row>
    <row r="363" spans="2:9" x14ac:dyDescent="0.25">
      <c r="B363" s="62"/>
      <c r="C363" s="62"/>
      <c r="D363" s="62"/>
      <c r="E363"/>
      <c r="F363"/>
      <c r="G363"/>
      <c r="H363"/>
      <c r="I363"/>
    </row>
    <row r="364" spans="2:9" x14ac:dyDescent="0.25">
      <c r="B364" s="62"/>
      <c r="C364" s="62"/>
      <c r="D364" s="62"/>
      <c r="E364"/>
      <c r="F364"/>
      <c r="G364"/>
      <c r="H364"/>
      <c r="I364"/>
    </row>
    <row r="365" spans="2:9" x14ac:dyDescent="0.25">
      <c r="B365" s="62"/>
      <c r="C365" s="62"/>
      <c r="D365" s="62"/>
      <c r="E365"/>
      <c r="F365"/>
      <c r="G365"/>
      <c r="H365"/>
      <c r="I365"/>
    </row>
    <row r="366" spans="2:9" x14ac:dyDescent="0.25">
      <c r="B366" s="62"/>
      <c r="C366" s="62"/>
      <c r="D366" s="62"/>
      <c r="E366"/>
      <c r="F366"/>
      <c r="G366"/>
      <c r="H366"/>
      <c r="I366"/>
    </row>
    <row r="367" spans="2:9" x14ac:dyDescent="0.25">
      <c r="B367" s="62"/>
      <c r="C367" s="62"/>
      <c r="D367" s="62"/>
      <c r="E367"/>
      <c r="F367"/>
      <c r="G367"/>
      <c r="H367"/>
      <c r="I367"/>
    </row>
    <row r="368" spans="2:9" x14ac:dyDescent="0.25">
      <c r="B368" s="62"/>
      <c r="C368" s="62"/>
      <c r="D368" s="62"/>
      <c r="E368"/>
      <c r="F368"/>
      <c r="G368"/>
      <c r="H368"/>
      <c r="I368"/>
    </row>
    <row r="369" spans="2:9" x14ac:dyDescent="0.25">
      <c r="B369" s="62"/>
      <c r="C369" s="62"/>
      <c r="D369" s="62"/>
      <c r="E369"/>
      <c r="F369"/>
      <c r="G369"/>
      <c r="H369"/>
      <c r="I369"/>
    </row>
    <row r="370" spans="2:9" x14ac:dyDescent="0.25">
      <c r="B370" s="62"/>
      <c r="C370" s="62"/>
      <c r="D370" s="62"/>
      <c r="E370"/>
      <c r="F370"/>
      <c r="G370"/>
      <c r="H370"/>
      <c r="I370"/>
    </row>
    <row r="371" spans="2:9" x14ac:dyDescent="0.25">
      <c r="B371" s="62"/>
      <c r="C371" s="62"/>
      <c r="D371" s="62"/>
      <c r="E371"/>
      <c r="F371"/>
      <c r="G371"/>
      <c r="H371"/>
      <c r="I371"/>
    </row>
    <row r="372" spans="2:9" x14ac:dyDescent="0.25">
      <c r="B372" s="62"/>
      <c r="C372" s="62"/>
      <c r="D372" s="62"/>
      <c r="E372"/>
      <c r="F372"/>
      <c r="G372"/>
      <c r="H372"/>
      <c r="I372"/>
    </row>
    <row r="373" spans="2:9" x14ac:dyDescent="0.25">
      <c r="B373" s="62"/>
      <c r="C373" s="62"/>
      <c r="D373" s="62"/>
      <c r="E373"/>
      <c r="F373"/>
      <c r="G373"/>
      <c r="H373"/>
      <c r="I373"/>
    </row>
    <row r="374" spans="2:9" x14ac:dyDescent="0.25">
      <c r="B374" s="62"/>
      <c r="C374" s="62"/>
      <c r="D374" s="62"/>
      <c r="E374"/>
      <c r="F374"/>
      <c r="G374"/>
      <c r="H374"/>
      <c r="I374"/>
    </row>
    <row r="375" spans="2:9" x14ac:dyDescent="0.25">
      <c r="B375" s="62"/>
      <c r="C375" s="62"/>
      <c r="D375" s="62"/>
      <c r="E375"/>
      <c r="F375"/>
      <c r="G375"/>
      <c r="H375"/>
      <c r="I375"/>
    </row>
    <row r="376" spans="2:9" x14ac:dyDescent="0.25">
      <c r="B376" s="62"/>
      <c r="C376" s="62"/>
      <c r="D376" s="62"/>
      <c r="E376"/>
      <c r="F376"/>
      <c r="G376"/>
      <c r="H376"/>
      <c r="I376"/>
    </row>
    <row r="377" spans="2:9" x14ac:dyDescent="0.25">
      <c r="B377" s="62"/>
      <c r="C377" s="62"/>
      <c r="D377" s="62"/>
      <c r="E377"/>
      <c r="F377"/>
      <c r="G377"/>
      <c r="H377"/>
      <c r="I377"/>
    </row>
    <row r="378" spans="2:9" x14ac:dyDescent="0.25">
      <c r="B378" s="62"/>
      <c r="C378" s="62"/>
      <c r="D378" s="62"/>
      <c r="E378"/>
      <c r="F378"/>
      <c r="G378"/>
      <c r="H378"/>
      <c r="I378"/>
    </row>
    <row r="379" spans="2:9" x14ac:dyDescent="0.25">
      <c r="B379" s="62"/>
      <c r="C379" s="62"/>
      <c r="D379" s="62"/>
      <c r="E379"/>
      <c r="F379"/>
      <c r="G379"/>
      <c r="H379"/>
      <c r="I379"/>
    </row>
    <row r="380" spans="2:9" x14ac:dyDescent="0.25">
      <c r="B380" s="62"/>
      <c r="C380" s="62"/>
      <c r="D380" s="62"/>
      <c r="E380"/>
      <c r="F380"/>
      <c r="G380"/>
      <c r="H380"/>
      <c r="I380"/>
    </row>
    <row r="381" spans="2:9" x14ac:dyDescent="0.25">
      <c r="B381" s="62"/>
      <c r="C381" s="62"/>
      <c r="D381" s="62"/>
      <c r="E381"/>
      <c r="F381"/>
      <c r="G381"/>
      <c r="H381"/>
      <c r="I381"/>
    </row>
    <row r="382" spans="2:9" x14ac:dyDescent="0.25">
      <c r="B382" s="62"/>
      <c r="C382" s="62"/>
      <c r="D382" s="62"/>
      <c r="E382"/>
      <c r="F382"/>
      <c r="G382"/>
      <c r="H382"/>
      <c r="I382"/>
    </row>
    <row r="383" spans="2:9" x14ac:dyDescent="0.25">
      <c r="B383" s="62"/>
      <c r="C383" s="62"/>
      <c r="D383" s="62"/>
      <c r="E383"/>
      <c r="F383"/>
      <c r="G383"/>
      <c r="H383"/>
      <c r="I383"/>
    </row>
    <row r="384" spans="2:9" x14ac:dyDescent="0.25">
      <c r="B384" s="62"/>
      <c r="C384" s="62"/>
      <c r="D384" s="62"/>
      <c r="E384"/>
      <c r="F384"/>
      <c r="G384"/>
      <c r="H384"/>
      <c r="I384"/>
    </row>
    <row r="385" spans="2:9" x14ac:dyDescent="0.25">
      <c r="B385" s="62"/>
      <c r="C385" s="62"/>
      <c r="D385" s="62"/>
      <c r="E385"/>
      <c r="F385"/>
      <c r="G385"/>
      <c r="H385"/>
      <c r="I385"/>
    </row>
    <row r="386" spans="2:9" x14ac:dyDescent="0.25">
      <c r="B386" s="62"/>
      <c r="C386" s="62"/>
      <c r="D386" s="62"/>
      <c r="E386"/>
      <c r="F386"/>
      <c r="G386"/>
      <c r="H386"/>
      <c r="I386"/>
    </row>
    <row r="387" spans="2:9" x14ac:dyDescent="0.25">
      <c r="B387" s="62"/>
      <c r="C387" s="62"/>
      <c r="D387" s="62"/>
      <c r="E387"/>
      <c r="F387"/>
      <c r="G387"/>
      <c r="H387"/>
      <c r="I387"/>
    </row>
    <row r="388" spans="2:9" x14ac:dyDescent="0.25">
      <c r="B388" s="62"/>
      <c r="C388" s="62"/>
      <c r="D388" s="62"/>
      <c r="E388"/>
      <c r="F388"/>
      <c r="G388"/>
      <c r="H388"/>
      <c r="I388"/>
    </row>
    <row r="389" spans="2:9" x14ac:dyDescent="0.25">
      <c r="B389" s="62"/>
      <c r="C389" s="62"/>
      <c r="D389" s="62"/>
      <c r="E389"/>
      <c r="F389"/>
      <c r="G389"/>
      <c r="H389"/>
      <c r="I389"/>
    </row>
    <row r="390" spans="2:9" x14ac:dyDescent="0.25">
      <c r="B390" s="62"/>
      <c r="C390" s="62"/>
      <c r="D390" s="62"/>
      <c r="E390"/>
      <c r="F390"/>
      <c r="G390"/>
      <c r="H390"/>
      <c r="I390"/>
    </row>
    <row r="391" spans="2:9" x14ac:dyDescent="0.25">
      <c r="B391" s="62"/>
      <c r="C391" s="62"/>
      <c r="D391" s="62"/>
      <c r="E391"/>
      <c r="F391"/>
      <c r="G391"/>
      <c r="H391"/>
      <c r="I391"/>
    </row>
    <row r="392" spans="2:9" x14ac:dyDescent="0.25">
      <c r="B392" s="62"/>
      <c r="C392" s="62"/>
      <c r="D392" s="62"/>
      <c r="E392"/>
      <c r="F392"/>
      <c r="G392"/>
      <c r="H392"/>
      <c r="I392"/>
    </row>
    <row r="393" spans="2:9" x14ac:dyDescent="0.25">
      <c r="B393" s="62"/>
      <c r="C393" s="62"/>
      <c r="D393" s="62"/>
      <c r="E393"/>
      <c r="F393"/>
      <c r="G393"/>
      <c r="H393"/>
      <c r="I393"/>
    </row>
    <row r="394" spans="2:9" x14ac:dyDescent="0.25">
      <c r="B394" s="62"/>
      <c r="C394" s="62"/>
      <c r="D394" s="62"/>
      <c r="E394"/>
      <c r="F394"/>
      <c r="G394"/>
      <c r="H394"/>
      <c r="I394"/>
    </row>
    <row r="395" spans="2:9" x14ac:dyDescent="0.25">
      <c r="B395" s="62"/>
      <c r="C395" s="62"/>
      <c r="D395" s="62"/>
      <c r="E395"/>
      <c r="F395"/>
      <c r="G395"/>
      <c r="H395"/>
      <c r="I395"/>
    </row>
    <row r="396" spans="2:9" x14ac:dyDescent="0.25">
      <c r="B396" s="62"/>
      <c r="C396" s="62"/>
      <c r="D396" s="62"/>
      <c r="E396"/>
      <c r="F396"/>
      <c r="G396"/>
      <c r="H396"/>
      <c r="I396"/>
    </row>
    <row r="397" spans="2:9" x14ac:dyDescent="0.25">
      <c r="B397" s="62"/>
      <c r="C397" s="62"/>
      <c r="D397" s="62"/>
      <c r="E397"/>
      <c r="F397"/>
      <c r="G397"/>
      <c r="H397"/>
      <c r="I397"/>
    </row>
    <row r="398" spans="2:9" x14ac:dyDescent="0.25">
      <c r="B398" s="62"/>
      <c r="C398" s="62"/>
      <c r="D398" s="62"/>
      <c r="E398"/>
      <c r="F398"/>
      <c r="G398"/>
      <c r="H398"/>
      <c r="I398"/>
    </row>
    <row r="399" spans="2:9" x14ac:dyDescent="0.25">
      <c r="B399" s="62"/>
      <c r="C399" s="62"/>
      <c r="D399" s="62"/>
      <c r="E399"/>
      <c r="F399"/>
      <c r="G399"/>
      <c r="H399"/>
      <c r="I399"/>
    </row>
    <row r="400" spans="2:9" x14ac:dyDescent="0.25">
      <c r="B400" s="62"/>
      <c r="C400" s="62"/>
      <c r="D400" s="62"/>
      <c r="E400"/>
      <c r="F400"/>
      <c r="G400"/>
      <c r="H400"/>
      <c r="I400"/>
    </row>
    <row r="401" spans="2:9" x14ac:dyDescent="0.25">
      <c r="B401" s="62"/>
      <c r="C401" s="62"/>
      <c r="D401" s="62"/>
      <c r="E401"/>
      <c r="F401"/>
      <c r="G401"/>
      <c r="H401"/>
      <c r="I401"/>
    </row>
    <row r="402" spans="2:9" x14ac:dyDescent="0.25">
      <c r="B402" s="62"/>
      <c r="C402" s="62"/>
      <c r="D402" s="62"/>
      <c r="E402"/>
      <c r="F402"/>
      <c r="G402"/>
      <c r="H402"/>
      <c r="I402"/>
    </row>
    <row r="403" spans="2:9" x14ac:dyDescent="0.25">
      <c r="B403" s="62"/>
      <c r="C403" s="62"/>
      <c r="D403" s="62"/>
      <c r="E403"/>
      <c r="F403"/>
      <c r="G403"/>
      <c r="H403"/>
      <c r="I403"/>
    </row>
    <row r="404" spans="2:9" x14ac:dyDescent="0.25">
      <c r="B404" s="62"/>
      <c r="C404" s="62"/>
      <c r="D404" s="62"/>
      <c r="E404"/>
      <c r="F404"/>
      <c r="G404"/>
      <c r="H404"/>
      <c r="I404"/>
    </row>
    <row r="405" spans="2:9" x14ac:dyDescent="0.25">
      <c r="B405" s="62"/>
      <c r="C405" s="62"/>
      <c r="D405" s="62"/>
      <c r="E405"/>
      <c r="F405"/>
      <c r="G405"/>
      <c r="H405"/>
      <c r="I405"/>
    </row>
    <row r="406" spans="2:9" x14ac:dyDescent="0.25">
      <c r="B406" s="62"/>
      <c r="C406" s="62"/>
      <c r="D406" s="62"/>
      <c r="E406"/>
      <c r="F406"/>
      <c r="G406"/>
      <c r="H406"/>
      <c r="I406"/>
    </row>
    <row r="407" spans="2:9" x14ac:dyDescent="0.25">
      <c r="B407" s="62"/>
      <c r="C407" s="62"/>
      <c r="D407" s="62"/>
      <c r="E407"/>
      <c r="F407"/>
      <c r="G407"/>
      <c r="H407"/>
      <c r="I407"/>
    </row>
    <row r="408" spans="2:9" x14ac:dyDescent="0.25">
      <c r="B408" s="62"/>
      <c r="C408" s="62"/>
      <c r="D408" s="62"/>
      <c r="E408"/>
      <c r="F408"/>
      <c r="G408"/>
      <c r="H408"/>
      <c r="I408"/>
    </row>
    <row r="409" spans="2:9" x14ac:dyDescent="0.25">
      <c r="B409" s="62"/>
      <c r="C409" s="62"/>
      <c r="D409" s="62"/>
      <c r="E409"/>
      <c r="F409"/>
      <c r="G409"/>
      <c r="H409"/>
      <c r="I409"/>
    </row>
    <row r="410" spans="2:9" x14ac:dyDescent="0.25">
      <c r="B410" s="62"/>
      <c r="C410" s="62"/>
      <c r="D410" s="62"/>
      <c r="E410"/>
      <c r="F410"/>
      <c r="G410"/>
      <c r="H410"/>
      <c r="I410"/>
    </row>
    <row r="411" spans="2:9" x14ac:dyDescent="0.25">
      <c r="B411" s="62"/>
      <c r="C411" s="62"/>
      <c r="D411" s="62"/>
      <c r="E411"/>
      <c r="F411"/>
      <c r="G411"/>
      <c r="H411"/>
      <c r="I411"/>
    </row>
    <row r="412" spans="2:9" x14ac:dyDescent="0.25">
      <c r="B412" s="62"/>
      <c r="C412" s="62"/>
      <c r="D412" s="62"/>
      <c r="E412"/>
      <c r="F412"/>
      <c r="G412"/>
      <c r="H412"/>
      <c r="I412"/>
    </row>
    <row r="413" spans="2:9" x14ac:dyDescent="0.25">
      <c r="B413" s="62"/>
      <c r="C413" s="62"/>
      <c r="D413" s="62"/>
      <c r="E413"/>
      <c r="F413"/>
      <c r="G413"/>
      <c r="H413"/>
      <c r="I413"/>
    </row>
    <row r="414" spans="2:9" x14ac:dyDescent="0.25">
      <c r="B414" s="62"/>
      <c r="C414" s="62"/>
      <c r="D414" s="62"/>
      <c r="E414"/>
      <c r="F414"/>
      <c r="G414"/>
      <c r="H414"/>
      <c r="I414"/>
    </row>
    <row r="415" spans="2:9" x14ac:dyDescent="0.25">
      <c r="B415" s="62"/>
      <c r="C415" s="62"/>
      <c r="D415" s="62"/>
      <c r="E415"/>
      <c r="F415"/>
      <c r="G415"/>
      <c r="H415"/>
      <c r="I415"/>
    </row>
    <row r="416" spans="2:9" x14ac:dyDescent="0.25">
      <c r="B416" s="62"/>
      <c r="C416" s="62"/>
      <c r="D416" s="62"/>
      <c r="E416"/>
      <c r="F416"/>
      <c r="G416"/>
      <c r="H416"/>
      <c r="I416"/>
    </row>
    <row r="417" spans="2:9" x14ac:dyDescent="0.25">
      <c r="B417" s="62"/>
      <c r="C417" s="62"/>
      <c r="D417" s="62"/>
      <c r="E417"/>
      <c r="F417"/>
      <c r="G417"/>
      <c r="H417"/>
      <c r="I417"/>
    </row>
    <row r="418" spans="2:9" x14ac:dyDescent="0.25">
      <c r="B418" s="62"/>
      <c r="C418" s="62"/>
      <c r="D418" s="62"/>
      <c r="E418"/>
      <c r="F418"/>
      <c r="G418"/>
      <c r="H418"/>
      <c r="I418"/>
    </row>
    <row r="419" spans="2:9" x14ac:dyDescent="0.25">
      <c r="B419" s="62"/>
      <c r="C419" s="62"/>
      <c r="D419" s="62"/>
      <c r="E419"/>
      <c r="F419"/>
      <c r="G419"/>
      <c r="H419"/>
      <c r="I419"/>
    </row>
    <row r="420" spans="2:9" x14ac:dyDescent="0.25">
      <c r="B420" s="62"/>
      <c r="C420" s="62"/>
      <c r="D420" s="62"/>
      <c r="E420"/>
      <c r="F420"/>
      <c r="G420"/>
      <c r="H420"/>
      <c r="I420"/>
    </row>
    <row r="421" spans="2:9" x14ac:dyDescent="0.25">
      <c r="B421" s="62"/>
      <c r="C421" s="62"/>
      <c r="D421" s="62"/>
      <c r="E421"/>
      <c r="F421"/>
      <c r="G421"/>
      <c r="H421"/>
      <c r="I421"/>
    </row>
    <row r="422" spans="2:9" x14ac:dyDescent="0.25">
      <c r="B422" s="62"/>
      <c r="C422" s="62"/>
      <c r="D422" s="62"/>
      <c r="E422"/>
      <c r="F422"/>
      <c r="G422"/>
      <c r="H422"/>
      <c r="I422"/>
    </row>
    <row r="423" spans="2:9" x14ac:dyDescent="0.25">
      <c r="B423" s="62"/>
      <c r="C423" s="62"/>
      <c r="D423" s="62"/>
      <c r="E423"/>
      <c r="F423"/>
      <c r="G423"/>
      <c r="H423"/>
      <c r="I423"/>
    </row>
    <row r="424" spans="2:9" x14ac:dyDescent="0.25">
      <c r="B424" s="62"/>
      <c r="C424" s="62"/>
      <c r="D424" s="62"/>
      <c r="E424"/>
      <c r="F424"/>
      <c r="G424"/>
      <c r="H424"/>
      <c r="I424"/>
    </row>
    <row r="425" spans="2:9" x14ac:dyDescent="0.25">
      <c r="B425" s="62"/>
      <c r="C425" s="62"/>
      <c r="D425" s="62"/>
      <c r="E425"/>
      <c r="F425"/>
      <c r="G425"/>
      <c r="H425"/>
      <c r="I425"/>
    </row>
    <row r="426" spans="2:9" x14ac:dyDescent="0.25">
      <c r="B426" s="62"/>
      <c r="C426" s="62"/>
      <c r="D426" s="62"/>
      <c r="E426"/>
      <c r="F426"/>
      <c r="G426"/>
      <c r="H426"/>
      <c r="I426"/>
    </row>
    <row r="427" spans="2:9" x14ac:dyDescent="0.25">
      <c r="B427" s="62"/>
      <c r="C427" s="62"/>
      <c r="D427" s="62"/>
      <c r="E427"/>
      <c r="F427"/>
      <c r="G427"/>
      <c r="H427"/>
      <c r="I427"/>
    </row>
    <row r="428" spans="2:9" x14ac:dyDescent="0.25">
      <c r="B428" s="62"/>
      <c r="C428" s="62"/>
      <c r="D428" s="62"/>
      <c r="E428"/>
      <c r="F428"/>
      <c r="G428"/>
      <c r="H428"/>
      <c r="I428"/>
    </row>
    <row r="429" spans="2:9" x14ac:dyDescent="0.25">
      <c r="B429" s="62"/>
      <c r="C429" s="62"/>
      <c r="D429" s="62"/>
      <c r="E429"/>
      <c r="F429"/>
      <c r="G429"/>
      <c r="H429"/>
      <c r="I429"/>
    </row>
    <row r="430" spans="2:9" x14ac:dyDescent="0.25">
      <c r="B430" s="62"/>
      <c r="C430" s="62"/>
      <c r="D430" s="62"/>
      <c r="E430"/>
      <c r="F430"/>
      <c r="G430"/>
      <c r="H430"/>
      <c r="I430"/>
    </row>
    <row r="431" spans="2:9" x14ac:dyDescent="0.25">
      <c r="B431" s="62"/>
      <c r="C431" s="62"/>
      <c r="D431" s="62"/>
      <c r="E431"/>
      <c r="F431"/>
      <c r="G431"/>
      <c r="H431"/>
      <c r="I431"/>
    </row>
    <row r="432" spans="2:9" x14ac:dyDescent="0.25">
      <c r="B432" s="62"/>
      <c r="C432" s="62"/>
      <c r="D432" s="62"/>
      <c r="E432"/>
      <c r="F432"/>
      <c r="G432"/>
      <c r="H432"/>
      <c r="I432"/>
    </row>
    <row r="433" spans="2:9" x14ac:dyDescent="0.25">
      <c r="B433" s="62"/>
      <c r="C433" s="62"/>
      <c r="D433" s="62"/>
      <c r="E433"/>
      <c r="F433"/>
      <c r="G433"/>
      <c r="H433"/>
      <c r="I433"/>
    </row>
    <row r="434" spans="2:9" x14ac:dyDescent="0.25">
      <c r="B434" s="62"/>
      <c r="C434" s="62"/>
      <c r="D434" s="62"/>
      <c r="E434"/>
      <c r="F434"/>
      <c r="G434"/>
      <c r="H434"/>
      <c r="I434"/>
    </row>
    <row r="435" spans="2:9" x14ac:dyDescent="0.25">
      <c r="B435" s="62"/>
      <c r="C435" s="62"/>
      <c r="D435" s="62"/>
      <c r="E435"/>
      <c r="F435"/>
      <c r="G435"/>
      <c r="H435"/>
      <c r="I435"/>
    </row>
    <row r="436" spans="2:9" x14ac:dyDescent="0.25">
      <c r="B436" s="62"/>
      <c r="C436" s="62"/>
      <c r="D436" s="62"/>
      <c r="E436"/>
      <c r="F436"/>
      <c r="G436"/>
      <c r="H436"/>
      <c r="I436"/>
    </row>
    <row r="437" spans="2:9" x14ac:dyDescent="0.25">
      <c r="B437" s="62"/>
      <c r="C437" s="62"/>
      <c r="D437" s="62"/>
      <c r="E437"/>
      <c r="F437"/>
      <c r="G437"/>
      <c r="H437"/>
      <c r="I437"/>
    </row>
    <row r="438" spans="2:9" x14ac:dyDescent="0.25">
      <c r="B438" s="62"/>
      <c r="C438" s="62"/>
      <c r="D438" s="62"/>
      <c r="E438"/>
      <c r="F438"/>
      <c r="G438"/>
      <c r="H438"/>
      <c r="I438"/>
    </row>
    <row r="439" spans="2:9" x14ac:dyDescent="0.25">
      <c r="B439" s="62"/>
      <c r="C439" s="62"/>
      <c r="D439" s="62"/>
      <c r="E439"/>
      <c r="F439"/>
      <c r="G439"/>
      <c r="H439"/>
      <c r="I439"/>
    </row>
    <row r="440" spans="2:9" x14ac:dyDescent="0.25">
      <c r="B440" s="62"/>
      <c r="C440" s="62"/>
      <c r="D440" s="62"/>
      <c r="E440"/>
      <c r="F440"/>
      <c r="G440"/>
      <c r="H440"/>
      <c r="I440"/>
    </row>
    <row r="441" spans="2:9" x14ac:dyDescent="0.25">
      <c r="B441" s="62"/>
      <c r="C441" s="62"/>
      <c r="D441" s="62"/>
      <c r="E441"/>
      <c r="F441"/>
      <c r="G441"/>
      <c r="H441"/>
      <c r="I441"/>
    </row>
    <row r="442" spans="2:9" x14ac:dyDescent="0.25">
      <c r="B442" s="62"/>
      <c r="C442" s="62"/>
      <c r="D442" s="62"/>
      <c r="E442"/>
      <c r="F442"/>
      <c r="G442"/>
      <c r="H442"/>
      <c r="I442"/>
    </row>
    <row r="443" spans="2:9" x14ac:dyDescent="0.25">
      <c r="B443" s="62"/>
      <c r="C443" s="62"/>
      <c r="D443" s="62"/>
      <c r="E443"/>
      <c r="F443"/>
      <c r="G443"/>
      <c r="H443"/>
      <c r="I443"/>
    </row>
    <row r="444" spans="2:9" x14ac:dyDescent="0.25">
      <c r="B444" s="62"/>
      <c r="C444" s="62"/>
      <c r="D444" s="62"/>
      <c r="E444"/>
      <c r="F444"/>
      <c r="G444"/>
      <c r="H444"/>
      <c r="I444"/>
    </row>
    <row r="445" spans="2:9" x14ac:dyDescent="0.25">
      <c r="B445" s="62"/>
      <c r="C445" s="62"/>
      <c r="D445" s="62"/>
      <c r="E445"/>
      <c r="F445"/>
      <c r="G445"/>
      <c r="H445"/>
      <c r="I445"/>
    </row>
    <row r="446" spans="2:9" x14ac:dyDescent="0.25">
      <c r="B446" s="62"/>
      <c r="C446" s="62"/>
      <c r="D446" s="62"/>
      <c r="E446"/>
      <c r="F446"/>
      <c r="G446"/>
      <c r="H446"/>
      <c r="I446"/>
    </row>
    <row r="447" spans="2:9" x14ac:dyDescent="0.25">
      <c r="B447" s="62"/>
      <c r="C447" s="62"/>
      <c r="D447" s="62"/>
      <c r="E447"/>
      <c r="F447"/>
      <c r="G447"/>
      <c r="H447"/>
      <c r="I447"/>
    </row>
    <row r="448" spans="2:9" x14ac:dyDescent="0.25">
      <c r="B448" s="62"/>
      <c r="C448" s="62"/>
      <c r="D448" s="62"/>
      <c r="E448"/>
      <c r="F448"/>
      <c r="G448"/>
      <c r="H448"/>
      <c r="I448"/>
    </row>
    <row r="449" spans="2:9" x14ac:dyDescent="0.25">
      <c r="B449" s="62"/>
      <c r="C449" s="62"/>
      <c r="D449" s="62"/>
      <c r="E449"/>
      <c r="F449"/>
      <c r="G449"/>
      <c r="H449"/>
      <c r="I449"/>
    </row>
    <row r="450" spans="2:9" x14ac:dyDescent="0.25">
      <c r="B450" s="62"/>
      <c r="C450" s="62"/>
      <c r="D450" s="62"/>
      <c r="E450"/>
      <c r="F450"/>
      <c r="G450"/>
      <c r="H450"/>
      <c r="I450"/>
    </row>
    <row r="451" spans="2:9" x14ac:dyDescent="0.25">
      <c r="B451" s="62"/>
      <c r="C451" s="62"/>
      <c r="D451" s="62"/>
      <c r="E451"/>
      <c r="F451"/>
      <c r="G451"/>
      <c r="H451"/>
      <c r="I451"/>
    </row>
    <row r="452" spans="2:9" x14ac:dyDescent="0.25">
      <c r="B452" s="62"/>
      <c r="C452" s="62"/>
      <c r="D452" s="62"/>
      <c r="E452"/>
      <c r="F452"/>
      <c r="G452"/>
      <c r="H452"/>
      <c r="I452"/>
    </row>
    <row r="453" spans="2:9" x14ac:dyDescent="0.25">
      <c r="B453" s="62"/>
      <c r="C453" s="62"/>
      <c r="D453" s="62"/>
      <c r="E453"/>
      <c r="F453"/>
      <c r="G453"/>
      <c r="H453"/>
      <c r="I453"/>
    </row>
    <row r="454" spans="2:9" x14ac:dyDescent="0.25">
      <c r="B454" s="62"/>
      <c r="C454" s="62"/>
      <c r="D454" s="62"/>
      <c r="E454"/>
      <c r="F454"/>
      <c r="G454"/>
      <c r="H454"/>
      <c r="I454"/>
    </row>
    <row r="455" spans="2:9" x14ac:dyDescent="0.25">
      <c r="B455" s="62"/>
      <c r="C455" s="62"/>
      <c r="D455" s="62"/>
      <c r="E455"/>
      <c r="F455"/>
      <c r="G455"/>
      <c r="H455"/>
      <c r="I455"/>
    </row>
    <row r="456" spans="2:9" x14ac:dyDescent="0.25">
      <c r="B456" s="62"/>
      <c r="C456" s="62"/>
      <c r="D456" s="62"/>
      <c r="E456"/>
      <c r="F456"/>
      <c r="G456"/>
      <c r="H456"/>
      <c r="I456"/>
    </row>
    <row r="457" spans="2:9" x14ac:dyDescent="0.25">
      <c r="B457" s="62"/>
      <c r="C457" s="62"/>
      <c r="D457" s="62"/>
      <c r="E457"/>
      <c r="F457"/>
      <c r="G457"/>
      <c r="H457"/>
      <c r="I457"/>
    </row>
    <row r="458" spans="2:9" x14ac:dyDescent="0.25">
      <c r="B458" s="62"/>
      <c r="C458" s="62"/>
      <c r="D458" s="62"/>
      <c r="E458"/>
      <c r="F458"/>
      <c r="G458"/>
      <c r="H458"/>
      <c r="I458"/>
    </row>
    <row r="459" spans="2:9" x14ac:dyDescent="0.25">
      <c r="B459" s="62"/>
      <c r="C459" s="62"/>
      <c r="D459" s="62"/>
      <c r="E459"/>
      <c r="F459"/>
      <c r="G459"/>
      <c r="H459"/>
      <c r="I459"/>
    </row>
    <row r="460" spans="2:9" x14ac:dyDescent="0.25">
      <c r="B460" s="62"/>
      <c r="C460" s="62"/>
      <c r="D460" s="62"/>
      <c r="E460"/>
      <c r="F460"/>
      <c r="G460"/>
      <c r="H460"/>
      <c r="I460"/>
    </row>
    <row r="461" spans="2:9" x14ac:dyDescent="0.25">
      <c r="B461" s="62"/>
      <c r="C461" s="62"/>
      <c r="D461" s="62"/>
      <c r="E461"/>
      <c r="F461"/>
      <c r="G461"/>
      <c r="H461"/>
      <c r="I461"/>
    </row>
    <row r="462" spans="2:9" x14ac:dyDescent="0.25">
      <c r="B462" s="62"/>
      <c r="C462" s="62"/>
      <c r="D462" s="62"/>
      <c r="E462"/>
      <c r="F462"/>
      <c r="G462"/>
      <c r="H462"/>
      <c r="I462"/>
    </row>
    <row r="463" spans="2:9" x14ac:dyDescent="0.25">
      <c r="B463" s="62"/>
      <c r="C463" s="62"/>
      <c r="D463" s="62"/>
      <c r="E463"/>
      <c r="F463"/>
      <c r="G463"/>
      <c r="H463"/>
      <c r="I463"/>
    </row>
    <row r="464" spans="2:9" x14ac:dyDescent="0.25">
      <c r="B464" s="62"/>
      <c r="C464" s="62"/>
      <c r="D464" s="62"/>
      <c r="E464"/>
      <c r="F464"/>
      <c r="G464"/>
      <c r="H464"/>
      <c r="I464"/>
    </row>
    <row r="465" spans="2:9" x14ac:dyDescent="0.25">
      <c r="B465" s="62"/>
      <c r="C465" s="62"/>
      <c r="D465" s="62"/>
      <c r="E465"/>
      <c r="F465"/>
      <c r="G465"/>
      <c r="H465"/>
      <c r="I465"/>
    </row>
    <row r="466" spans="2:9" x14ac:dyDescent="0.25">
      <c r="B466" s="62"/>
      <c r="C466" s="62"/>
      <c r="D466" s="62"/>
      <c r="E466"/>
      <c r="F466"/>
      <c r="G466"/>
      <c r="H466"/>
      <c r="I466"/>
    </row>
    <row r="467" spans="2:9" x14ac:dyDescent="0.25">
      <c r="B467" s="62"/>
      <c r="C467" s="62"/>
      <c r="D467" s="62"/>
      <c r="E467"/>
      <c r="F467"/>
      <c r="G467"/>
      <c r="H467"/>
      <c r="I467"/>
    </row>
    <row r="468" spans="2:9" x14ac:dyDescent="0.25">
      <c r="B468" s="62"/>
      <c r="C468" s="62"/>
      <c r="D468" s="62"/>
      <c r="E468"/>
      <c r="F468"/>
      <c r="G468"/>
      <c r="H468"/>
      <c r="I468"/>
    </row>
    <row r="469" spans="2:9" x14ac:dyDescent="0.25">
      <c r="B469" s="62"/>
      <c r="C469" s="62"/>
      <c r="D469" s="62"/>
      <c r="E469"/>
      <c r="F469"/>
      <c r="G469"/>
      <c r="H469"/>
      <c r="I469"/>
    </row>
    <row r="470" spans="2:9" x14ac:dyDescent="0.25">
      <c r="B470" s="62"/>
      <c r="C470" s="62"/>
      <c r="D470" s="62"/>
      <c r="E470"/>
      <c r="F470"/>
      <c r="G470"/>
      <c r="H470"/>
      <c r="I470"/>
    </row>
    <row r="471" spans="2:9" x14ac:dyDescent="0.25">
      <c r="B471" s="62"/>
      <c r="C471" s="62"/>
      <c r="D471" s="62"/>
      <c r="E471"/>
      <c r="F471"/>
      <c r="G471"/>
      <c r="H471"/>
      <c r="I471"/>
    </row>
    <row r="472" spans="2:9" x14ac:dyDescent="0.25">
      <c r="B472" s="62"/>
      <c r="C472" s="62"/>
      <c r="D472" s="62"/>
      <c r="E472"/>
      <c r="F472"/>
      <c r="G472"/>
      <c r="H472"/>
      <c r="I472"/>
    </row>
    <row r="473" spans="2:9" x14ac:dyDescent="0.25">
      <c r="B473" s="62"/>
      <c r="C473" s="62"/>
      <c r="D473" s="62"/>
      <c r="E473"/>
      <c r="F473"/>
      <c r="G473"/>
      <c r="H473"/>
      <c r="I473"/>
    </row>
    <row r="474" spans="2:9" x14ac:dyDescent="0.25">
      <c r="B474" s="62"/>
      <c r="C474" s="62"/>
      <c r="D474" s="62"/>
      <c r="E474"/>
      <c r="F474"/>
      <c r="G474"/>
      <c r="H474"/>
      <c r="I474"/>
    </row>
    <row r="475" spans="2:9" x14ac:dyDescent="0.25">
      <c r="B475" s="62"/>
      <c r="C475" s="62"/>
      <c r="D475" s="62"/>
      <c r="E475"/>
      <c r="F475"/>
      <c r="G475"/>
      <c r="H475"/>
      <c r="I475"/>
    </row>
    <row r="476" spans="2:9" x14ac:dyDescent="0.25">
      <c r="B476" s="62"/>
      <c r="C476" s="62"/>
      <c r="D476" s="62"/>
      <c r="E476"/>
      <c r="F476"/>
      <c r="G476"/>
      <c r="H476"/>
      <c r="I476"/>
    </row>
    <row r="477" spans="2:9" x14ac:dyDescent="0.25">
      <c r="B477" s="62"/>
      <c r="C477" s="62"/>
      <c r="D477" s="62"/>
      <c r="E477"/>
      <c r="F477"/>
      <c r="G477"/>
      <c r="H477"/>
      <c r="I477"/>
    </row>
    <row r="478" spans="2:9" x14ac:dyDescent="0.25">
      <c r="B478" s="62"/>
      <c r="C478" s="62"/>
      <c r="D478" s="62"/>
      <c r="E478"/>
      <c r="F478"/>
      <c r="G478"/>
      <c r="H478"/>
      <c r="I478"/>
    </row>
    <row r="479" spans="2:9" x14ac:dyDescent="0.25">
      <c r="B479" s="62"/>
      <c r="C479" s="62"/>
      <c r="D479" s="62"/>
      <c r="E479"/>
      <c r="F479"/>
      <c r="G479"/>
      <c r="H479"/>
      <c r="I479"/>
    </row>
    <row r="480" spans="2:9" x14ac:dyDescent="0.25">
      <c r="B480" s="62"/>
      <c r="C480" s="62"/>
      <c r="D480" s="62"/>
      <c r="E480"/>
      <c r="F480"/>
      <c r="G480"/>
      <c r="H480"/>
      <c r="I480"/>
    </row>
    <row r="481" spans="2:9" x14ac:dyDescent="0.25">
      <c r="B481" s="62"/>
      <c r="C481" s="62"/>
      <c r="D481" s="62"/>
      <c r="E481"/>
      <c r="F481"/>
      <c r="G481"/>
      <c r="H481"/>
      <c r="I481"/>
    </row>
    <row r="482" spans="2:9" x14ac:dyDescent="0.25">
      <c r="B482" s="62"/>
      <c r="C482" s="62"/>
      <c r="D482" s="62"/>
      <c r="E482"/>
      <c r="F482"/>
      <c r="G482"/>
      <c r="H482"/>
      <c r="I482"/>
    </row>
    <row r="483" spans="2:9" x14ac:dyDescent="0.25">
      <c r="B483" s="62"/>
      <c r="C483" s="62"/>
      <c r="D483" s="62"/>
      <c r="E483"/>
      <c r="F483"/>
      <c r="G483"/>
      <c r="H483"/>
      <c r="I483"/>
    </row>
    <row r="484" spans="2:9" x14ac:dyDescent="0.25">
      <c r="B484" s="62"/>
      <c r="C484" s="62"/>
      <c r="D484" s="62"/>
      <c r="E484"/>
      <c r="F484"/>
      <c r="G484"/>
      <c r="H484"/>
      <c r="I484"/>
    </row>
    <row r="485" spans="2:9" x14ac:dyDescent="0.25">
      <c r="B485" s="62"/>
      <c r="C485" s="62"/>
      <c r="D485" s="62"/>
      <c r="E485"/>
      <c r="F485"/>
      <c r="G485"/>
      <c r="H485"/>
      <c r="I485"/>
    </row>
    <row r="486" spans="2:9" x14ac:dyDescent="0.25">
      <c r="B486" s="62"/>
      <c r="C486" s="62"/>
      <c r="D486" s="62"/>
      <c r="E486"/>
      <c r="F486"/>
      <c r="G486"/>
      <c r="H486"/>
      <c r="I486"/>
    </row>
    <row r="487" spans="2:9" x14ac:dyDescent="0.25">
      <c r="B487" s="62"/>
      <c r="C487" s="62"/>
      <c r="D487" s="62"/>
      <c r="E487"/>
      <c r="F487"/>
      <c r="G487"/>
      <c r="H487"/>
      <c r="I487"/>
    </row>
    <row r="488" spans="2:9" x14ac:dyDescent="0.25">
      <c r="B488" s="62"/>
      <c r="C488" s="62"/>
      <c r="D488" s="62"/>
      <c r="E488"/>
      <c r="F488"/>
      <c r="G488"/>
      <c r="H488"/>
      <c r="I488"/>
    </row>
    <row r="489" spans="2:9" x14ac:dyDescent="0.25">
      <c r="B489" s="62"/>
      <c r="C489" s="62"/>
      <c r="D489" s="62"/>
      <c r="E489"/>
      <c r="F489"/>
      <c r="G489"/>
      <c r="H489"/>
      <c r="I489"/>
    </row>
    <row r="490" spans="2:9" x14ac:dyDescent="0.25">
      <c r="B490" s="62"/>
      <c r="C490" s="62"/>
      <c r="D490" s="62"/>
      <c r="E490"/>
      <c r="F490"/>
      <c r="G490"/>
      <c r="H490"/>
      <c r="I490"/>
    </row>
    <row r="491" spans="2:9" x14ac:dyDescent="0.25">
      <c r="B491" s="62"/>
      <c r="C491" s="62"/>
      <c r="D491" s="62"/>
      <c r="E491"/>
      <c r="F491"/>
      <c r="G491"/>
      <c r="H491"/>
      <c r="I491"/>
    </row>
    <row r="492" spans="2:9" x14ac:dyDescent="0.25">
      <c r="B492" s="62"/>
      <c r="C492" s="62"/>
      <c r="D492" s="62"/>
      <c r="E492"/>
      <c r="F492"/>
      <c r="G492"/>
      <c r="H492"/>
      <c r="I492"/>
    </row>
    <row r="493" spans="2:9" x14ac:dyDescent="0.25">
      <c r="B493" s="62"/>
      <c r="C493" s="62"/>
      <c r="D493" s="62"/>
      <c r="E493"/>
      <c r="F493"/>
      <c r="G493"/>
      <c r="H493"/>
      <c r="I493"/>
    </row>
    <row r="494" spans="2:9" x14ac:dyDescent="0.25">
      <c r="B494" s="62"/>
      <c r="C494" s="62"/>
      <c r="D494" s="62"/>
      <c r="E494"/>
      <c r="F494"/>
      <c r="G494"/>
      <c r="H494"/>
      <c r="I494"/>
    </row>
    <row r="495" spans="2:9" x14ac:dyDescent="0.25">
      <c r="B495" s="62"/>
      <c r="C495" s="62"/>
      <c r="D495" s="62"/>
      <c r="E495"/>
      <c r="F495"/>
      <c r="G495"/>
      <c r="H495"/>
      <c r="I495"/>
    </row>
    <row r="496" spans="2:9" x14ac:dyDescent="0.25">
      <c r="B496" s="62"/>
      <c r="C496" s="62"/>
      <c r="D496" s="62"/>
      <c r="E496"/>
      <c r="F496"/>
      <c r="G496"/>
      <c r="H496"/>
      <c r="I496"/>
    </row>
    <row r="497" spans="2:9" x14ac:dyDescent="0.25">
      <c r="B497" s="62"/>
      <c r="C497" s="62"/>
      <c r="D497" s="62"/>
      <c r="E497"/>
      <c r="F497"/>
      <c r="G497"/>
      <c r="H497"/>
      <c r="I497"/>
    </row>
    <row r="498" spans="2:9" x14ac:dyDescent="0.25">
      <c r="B498" s="62"/>
      <c r="C498" s="62"/>
      <c r="D498" s="62"/>
      <c r="E498"/>
      <c r="F498"/>
      <c r="G498"/>
      <c r="H498"/>
      <c r="I498"/>
    </row>
    <row r="499" spans="2:9" x14ac:dyDescent="0.25">
      <c r="B499" s="62"/>
      <c r="C499" s="62"/>
      <c r="D499" s="62"/>
      <c r="E499"/>
      <c r="F499"/>
      <c r="G499"/>
      <c r="H499"/>
      <c r="I499"/>
    </row>
    <row r="500" spans="2:9" x14ac:dyDescent="0.25">
      <c r="B500" s="62"/>
      <c r="C500" s="62"/>
      <c r="D500" s="62"/>
      <c r="E500"/>
      <c r="F500"/>
      <c r="G500"/>
      <c r="H500"/>
      <c r="I500"/>
    </row>
    <row r="501" spans="2:9" x14ac:dyDescent="0.25">
      <c r="B501" s="62"/>
      <c r="C501" s="62"/>
      <c r="D501" s="62"/>
      <c r="E501"/>
      <c r="F501"/>
      <c r="G501"/>
      <c r="H501"/>
      <c r="I501"/>
    </row>
    <row r="502" spans="2:9" x14ac:dyDescent="0.25">
      <c r="B502" s="62"/>
      <c r="C502" s="62"/>
      <c r="D502" s="62"/>
      <c r="E502"/>
      <c r="F502"/>
      <c r="G502"/>
      <c r="H502"/>
      <c r="I502"/>
    </row>
    <row r="503" spans="2:9" x14ac:dyDescent="0.25">
      <c r="B503" s="62"/>
      <c r="C503" s="62"/>
      <c r="D503" s="62"/>
      <c r="E503"/>
      <c r="F503"/>
      <c r="G503"/>
      <c r="H503"/>
      <c r="I503"/>
    </row>
    <row r="504" spans="2:9" x14ac:dyDescent="0.25">
      <c r="B504" s="62"/>
      <c r="C504" s="62"/>
      <c r="D504" s="62"/>
      <c r="E504"/>
      <c r="F504"/>
      <c r="G504"/>
      <c r="H504"/>
      <c r="I504"/>
    </row>
    <row r="505" spans="2:9" x14ac:dyDescent="0.25">
      <c r="B505" s="62"/>
      <c r="C505" s="62"/>
      <c r="D505" s="62"/>
      <c r="E505"/>
      <c r="F505"/>
      <c r="G505"/>
      <c r="H505"/>
      <c r="I505"/>
    </row>
    <row r="506" spans="2:9" x14ac:dyDescent="0.25">
      <c r="B506" s="62"/>
      <c r="C506" s="62"/>
      <c r="D506" s="62"/>
      <c r="E506"/>
      <c r="F506"/>
      <c r="G506"/>
      <c r="H506"/>
      <c r="I506"/>
    </row>
    <row r="507" spans="2:9" x14ac:dyDescent="0.25">
      <c r="B507" s="62"/>
      <c r="C507" s="62"/>
      <c r="D507" s="62"/>
      <c r="E507"/>
      <c r="F507"/>
      <c r="G507"/>
      <c r="H507"/>
      <c r="I507"/>
    </row>
    <row r="508" spans="2:9" x14ac:dyDescent="0.25">
      <c r="B508" s="62"/>
      <c r="C508" s="62"/>
      <c r="D508" s="62"/>
      <c r="E508"/>
      <c r="F508"/>
      <c r="G508"/>
      <c r="H508"/>
      <c r="I508"/>
    </row>
    <row r="509" spans="2:9" x14ac:dyDescent="0.25">
      <c r="B509" s="62"/>
      <c r="C509" s="62"/>
      <c r="D509" s="62"/>
      <c r="E509"/>
      <c r="F509"/>
      <c r="G509"/>
      <c r="H509"/>
      <c r="I509"/>
    </row>
    <row r="510" spans="2:9" x14ac:dyDescent="0.25">
      <c r="B510" s="62"/>
      <c r="C510" s="62"/>
      <c r="D510" s="62"/>
      <c r="E510"/>
      <c r="F510"/>
      <c r="G510"/>
      <c r="H510"/>
      <c r="I510"/>
    </row>
    <row r="511" spans="2:9" x14ac:dyDescent="0.25">
      <c r="B511" s="62"/>
      <c r="C511" s="62"/>
      <c r="D511" s="62"/>
      <c r="E511"/>
      <c r="F511"/>
      <c r="G511"/>
      <c r="H511"/>
      <c r="I511"/>
    </row>
    <row r="512" spans="2:9" x14ac:dyDescent="0.25">
      <c r="B512" s="62"/>
      <c r="C512" s="62"/>
      <c r="D512" s="62"/>
      <c r="E512"/>
      <c r="F512"/>
      <c r="G512"/>
      <c r="H512"/>
      <c r="I512"/>
    </row>
    <row r="513" spans="2:9" x14ac:dyDescent="0.25">
      <c r="B513" s="62"/>
      <c r="C513" s="62"/>
      <c r="D513" s="62"/>
      <c r="E513"/>
      <c r="F513"/>
      <c r="G513"/>
      <c r="H513"/>
      <c r="I513"/>
    </row>
    <row r="514" spans="2:9" x14ac:dyDescent="0.25">
      <c r="B514" s="62"/>
      <c r="C514" s="62"/>
      <c r="D514" s="62"/>
      <c r="E514"/>
      <c r="F514"/>
      <c r="G514"/>
      <c r="H514"/>
      <c r="I514"/>
    </row>
    <row r="515" spans="2:9" x14ac:dyDescent="0.25">
      <c r="B515" s="62"/>
      <c r="C515" s="62"/>
      <c r="D515" s="62"/>
      <c r="E515"/>
      <c r="F515"/>
      <c r="G515"/>
      <c r="H515"/>
      <c r="I515"/>
    </row>
    <row r="516" spans="2:9" x14ac:dyDescent="0.25">
      <c r="B516" s="62"/>
      <c r="C516" s="62"/>
      <c r="D516" s="62"/>
      <c r="E516"/>
      <c r="F516"/>
      <c r="G516"/>
      <c r="H516"/>
      <c r="I516"/>
    </row>
    <row r="517" spans="2:9" x14ac:dyDescent="0.25">
      <c r="B517" s="62"/>
      <c r="C517" s="62"/>
      <c r="D517" s="62"/>
      <c r="E517"/>
      <c r="F517"/>
      <c r="G517"/>
      <c r="H517"/>
      <c r="I517"/>
    </row>
    <row r="518" spans="2:9" x14ac:dyDescent="0.25">
      <c r="B518" s="62"/>
      <c r="C518" s="62"/>
      <c r="D518" s="62"/>
      <c r="E518"/>
      <c r="F518"/>
      <c r="G518"/>
      <c r="H518"/>
      <c r="I518"/>
    </row>
    <row r="519" spans="2:9" x14ac:dyDescent="0.25">
      <c r="B519" s="62"/>
      <c r="C519" s="62"/>
      <c r="D519" s="62"/>
      <c r="E519"/>
      <c r="F519"/>
      <c r="G519"/>
      <c r="H519"/>
      <c r="I519"/>
    </row>
    <row r="520" spans="2:9" x14ac:dyDescent="0.25">
      <c r="B520" s="62"/>
      <c r="C520" s="62"/>
      <c r="D520" s="62"/>
      <c r="E520"/>
      <c r="F520"/>
      <c r="G520"/>
      <c r="H520"/>
      <c r="I520"/>
    </row>
    <row r="521" spans="2:9" x14ac:dyDescent="0.25">
      <c r="B521" s="62"/>
      <c r="C521" s="62"/>
      <c r="D521" s="62"/>
      <c r="E521"/>
      <c r="F521"/>
      <c r="G521"/>
      <c r="H521"/>
      <c r="I521"/>
    </row>
    <row r="522" spans="2:9" x14ac:dyDescent="0.25">
      <c r="B522" s="62"/>
      <c r="C522" s="62"/>
      <c r="D522" s="62"/>
      <c r="E522"/>
      <c r="F522"/>
      <c r="G522"/>
      <c r="H522"/>
      <c r="I522"/>
    </row>
    <row r="523" spans="2:9" x14ac:dyDescent="0.25">
      <c r="B523" s="62"/>
      <c r="C523" s="62"/>
      <c r="D523" s="62"/>
      <c r="E523"/>
      <c r="F523"/>
      <c r="G523"/>
      <c r="H523"/>
      <c r="I523"/>
    </row>
    <row r="524" spans="2:9" x14ac:dyDescent="0.25">
      <c r="B524" s="62"/>
      <c r="C524" s="62"/>
      <c r="D524" s="62"/>
      <c r="E524"/>
      <c r="F524"/>
      <c r="G524"/>
      <c r="H524"/>
      <c r="I524"/>
    </row>
    <row r="525" spans="2:9" x14ac:dyDescent="0.25">
      <c r="B525" s="62"/>
      <c r="C525" s="62"/>
      <c r="D525" s="62"/>
      <c r="E525"/>
      <c r="F525"/>
      <c r="G525"/>
      <c r="H525"/>
      <c r="I525"/>
    </row>
    <row r="526" spans="2:9" x14ac:dyDescent="0.25">
      <c r="B526" s="62"/>
      <c r="C526" s="62"/>
      <c r="D526" s="62"/>
      <c r="E526"/>
      <c r="F526"/>
      <c r="G526"/>
      <c r="H526"/>
      <c r="I526"/>
    </row>
    <row r="527" spans="2:9" x14ac:dyDescent="0.25">
      <c r="B527" s="62"/>
      <c r="C527" s="62"/>
      <c r="D527" s="62"/>
      <c r="E527"/>
      <c r="F527"/>
      <c r="G527"/>
      <c r="H527"/>
      <c r="I527"/>
    </row>
    <row r="528" spans="2:9" x14ac:dyDescent="0.25">
      <c r="B528" s="62"/>
      <c r="C528" s="62"/>
      <c r="D528" s="62"/>
      <c r="E528"/>
      <c r="F528"/>
      <c r="G528"/>
      <c r="H528"/>
      <c r="I528"/>
    </row>
    <row r="529" spans="2:9" x14ac:dyDescent="0.25">
      <c r="B529" s="62"/>
      <c r="C529" s="62"/>
      <c r="D529" s="62"/>
      <c r="E529"/>
      <c r="F529"/>
      <c r="G529"/>
      <c r="H529"/>
      <c r="I529"/>
    </row>
    <row r="530" spans="2:9" x14ac:dyDescent="0.25">
      <c r="B530" s="62"/>
      <c r="C530" s="62"/>
      <c r="D530" s="62"/>
      <c r="E530"/>
      <c r="F530"/>
      <c r="G530"/>
      <c r="H530"/>
      <c r="I530"/>
    </row>
    <row r="531" spans="2:9" x14ac:dyDescent="0.25">
      <c r="B531" s="62"/>
      <c r="C531" s="62"/>
      <c r="D531" s="62"/>
      <c r="E531"/>
      <c r="F531"/>
      <c r="G531"/>
      <c r="H531"/>
      <c r="I531"/>
    </row>
    <row r="532" spans="2:9" x14ac:dyDescent="0.25">
      <c r="B532" s="62"/>
      <c r="C532" s="62"/>
      <c r="D532" s="62"/>
      <c r="E532"/>
      <c r="F532"/>
      <c r="G532"/>
      <c r="H532"/>
      <c r="I532"/>
    </row>
    <row r="533" spans="2:9" x14ac:dyDescent="0.25">
      <c r="B533" s="62"/>
      <c r="C533" s="62"/>
      <c r="D533" s="62"/>
      <c r="E533"/>
      <c r="F533"/>
      <c r="G533"/>
      <c r="H533"/>
      <c r="I533"/>
    </row>
    <row r="534" spans="2:9" x14ac:dyDescent="0.25">
      <c r="B534" s="62"/>
      <c r="C534" s="62"/>
      <c r="D534" s="62"/>
      <c r="E534"/>
      <c r="F534"/>
      <c r="G534"/>
      <c r="H534"/>
      <c r="I534"/>
    </row>
    <row r="535" spans="2:9" x14ac:dyDescent="0.25">
      <c r="B535" s="62"/>
      <c r="C535" s="62"/>
      <c r="D535" s="62"/>
      <c r="E535"/>
      <c r="F535"/>
      <c r="G535"/>
      <c r="H535"/>
      <c r="I535"/>
    </row>
    <row r="536" spans="2:9" x14ac:dyDescent="0.25">
      <c r="B536" s="62"/>
      <c r="C536" s="62"/>
      <c r="D536" s="62"/>
      <c r="E536"/>
      <c r="F536"/>
      <c r="G536"/>
      <c r="H536"/>
      <c r="I536"/>
    </row>
    <row r="537" spans="2:9" x14ac:dyDescent="0.25">
      <c r="B537" s="62"/>
      <c r="C537" s="62"/>
      <c r="D537" s="62"/>
      <c r="E537"/>
      <c r="F537"/>
      <c r="G537"/>
      <c r="H537"/>
      <c r="I537"/>
    </row>
    <row r="538" spans="2:9" x14ac:dyDescent="0.25">
      <c r="B538" s="62"/>
      <c r="C538" s="62"/>
      <c r="D538" s="62"/>
      <c r="E538"/>
      <c r="F538"/>
      <c r="G538"/>
      <c r="H538"/>
      <c r="I538"/>
    </row>
    <row r="539" spans="2:9" x14ac:dyDescent="0.25">
      <c r="B539" s="62"/>
      <c r="C539" s="62"/>
      <c r="D539" s="62"/>
      <c r="E539"/>
      <c r="F539"/>
      <c r="G539"/>
      <c r="H539"/>
      <c r="I539"/>
    </row>
    <row r="540" spans="2:9" x14ac:dyDescent="0.25">
      <c r="B540" s="62"/>
      <c r="C540" s="62"/>
      <c r="D540" s="62"/>
      <c r="E540"/>
      <c r="F540"/>
      <c r="G540"/>
      <c r="H540"/>
      <c r="I540"/>
    </row>
    <row r="541" spans="2:9" x14ac:dyDescent="0.25">
      <c r="B541" s="62"/>
      <c r="C541" s="62"/>
      <c r="D541" s="62"/>
      <c r="E541"/>
      <c r="F541"/>
      <c r="G541"/>
      <c r="H541"/>
      <c r="I541"/>
    </row>
    <row r="542" spans="2:9" x14ac:dyDescent="0.25">
      <c r="B542" s="62"/>
      <c r="C542" s="62"/>
      <c r="D542" s="62"/>
      <c r="E542"/>
      <c r="F542"/>
      <c r="G542"/>
      <c r="H542"/>
      <c r="I542"/>
    </row>
    <row r="543" spans="2:9" x14ac:dyDescent="0.25">
      <c r="B543" s="62"/>
      <c r="C543" s="62"/>
      <c r="D543" s="62"/>
      <c r="E543"/>
      <c r="F543"/>
      <c r="G543"/>
      <c r="H543"/>
      <c r="I543"/>
    </row>
    <row r="544" spans="2:9" x14ac:dyDescent="0.25">
      <c r="B544" s="62"/>
      <c r="C544" s="62"/>
      <c r="D544" s="62"/>
      <c r="E544"/>
      <c r="F544"/>
      <c r="G544"/>
      <c r="H544"/>
      <c r="I544"/>
    </row>
    <row r="545" spans="2:9" x14ac:dyDescent="0.25">
      <c r="B545" s="62"/>
      <c r="C545" s="62"/>
      <c r="D545" s="62"/>
      <c r="E545"/>
      <c r="F545"/>
      <c r="G545"/>
      <c r="H545"/>
      <c r="I545"/>
    </row>
    <row r="546" spans="2:9" x14ac:dyDescent="0.25">
      <c r="B546" s="62"/>
      <c r="C546" s="62"/>
      <c r="D546" s="62"/>
      <c r="E546"/>
      <c r="F546"/>
      <c r="G546"/>
      <c r="H546"/>
      <c r="I546"/>
    </row>
    <row r="547" spans="2:9" x14ac:dyDescent="0.25">
      <c r="B547" s="62"/>
      <c r="C547" s="62"/>
      <c r="D547" s="62"/>
      <c r="E547"/>
      <c r="F547"/>
      <c r="G547"/>
      <c r="H547"/>
      <c r="I547"/>
    </row>
    <row r="548" spans="2:9" x14ac:dyDescent="0.25">
      <c r="B548" s="62"/>
      <c r="C548" s="62"/>
      <c r="D548" s="62"/>
      <c r="E548"/>
      <c r="F548"/>
      <c r="G548"/>
      <c r="H548"/>
      <c r="I548"/>
    </row>
    <row r="549" spans="2:9" x14ac:dyDescent="0.25">
      <c r="B549" s="62"/>
      <c r="C549" s="62"/>
      <c r="D549" s="62"/>
      <c r="E549"/>
      <c r="F549"/>
      <c r="G549"/>
      <c r="H549"/>
      <c r="I549"/>
    </row>
    <row r="550" spans="2:9" x14ac:dyDescent="0.25">
      <c r="B550" s="62"/>
      <c r="C550" s="62"/>
      <c r="D550" s="62"/>
      <c r="E550"/>
      <c r="F550"/>
      <c r="G550"/>
      <c r="H550"/>
      <c r="I550"/>
    </row>
    <row r="551" spans="2:9" x14ac:dyDescent="0.25">
      <c r="B551" s="62"/>
      <c r="C551" s="62"/>
      <c r="D551" s="62"/>
      <c r="E551"/>
      <c r="F551"/>
      <c r="G551"/>
      <c r="H551"/>
      <c r="I551"/>
    </row>
    <row r="552" spans="2:9" x14ac:dyDescent="0.25">
      <c r="B552" s="62"/>
      <c r="C552" s="62"/>
      <c r="D552" s="62"/>
      <c r="E552"/>
      <c r="F552"/>
      <c r="G552"/>
      <c r="H552"/>
      <c r="I552"/>
    </row>
    <row r="553" spans="2:9" x14ac:dyDescent="0.25">
      <c r="B553" s="62"/>
      <c r="C553" s="62"/>
      <c r="D553" s="62"/>
      <c r="E553"/>
      <c r="F553"/>
      <c r="G553"/>
      <c r="H553"/>
      <c r="I553"/>
    </row>
    <row r="554" spans="2:9" x14ac:dyDescent="0.25">
      <c r="B554" s="62"/>
      <c r="C554" s="62"/>
      <c r="D554" s="62"/>
      <c r="E554"/>
      <c r="F554"/>
      <c r="G554"/>
      <c r="H554"/>
      <c r="I554"/>
    </row>
    <row r="555" spans="2:9" x14ac:dyDescent="0.25">
      <c r="B555" s="62"/>
      <c r="C555" s="62"/>
      <c r="D555" s="62"/>
      <c r="E555"/>
      <c r="F555"/>
      <c r="G555"/>
      <c r="H555"/>
      <c r="I555"/>
    </row>
    <row r="556" spans="2:9" x14ac:dyDescent="0.25">
      <c r="B556" s="62"/>
      <c r="C556" s="62"/>
      <c r="D556" s="62"/>
      <c r="E556"/>
      <c r="F556"/>
      <c r="G556"/>
      <c r="H556"/>
      <c r="I556"/>
    </row>
    <row r="557" spans="2:9" x14ac:dyDescent="0.25">
      <c r="B557" s="62"/>
      <c r="C557" s="62"/>
      <c r="D557" s="62"/>
      <c r="E557"/>
      <c r="F557"/>
      <c r="G557"/>
      <c r="H557"/>
      <c r="I557"/>
    </row>
    <row r="558" spans="2:9" x14ac:dyDescent="0.25">
      <c r="B558" s="62"/>
      <c r="C558" s="62"/>
      <c r="D558" s="62"/>
      <c r="E558"/>
      <c r="F558"/>
      <c r="G558"/>
      <c r="H558"/>
      <c r="I558"/>
    </row>
    <row r="559" spans="2:9" x14ac:dyDescent="0.25">
      <c r="B559" s="62"/>
      <c r="C559" s="62"/>
      <c r="D559" s="62"/>
      <c r="E559"/>
      <c r="F559"/>
      <c r="G559"/>
      <c r="H559"/>
      <c r="I559"/>
    </row>
    <row r="560" spans="2:9" x14ac:dyDescent="0.25">
      <c r="B560" s="62"/>
      <c r="C560" s="62"/>
      <c r="D560" s="62"/>
      <c r="E560"/>
      <c r="F560"/>
      <c r="G560"/>
      <c r="H560"/>
      <c r="I560"/>
    </row>
    <row r="561" spans="2:9" x14ac:dyDescent="0.25">
      <c r="B561" s="62"/>
      <c r="C561" s="62"/>
      <c r="D561" s="62"/>
      <c r="E561"/>
      <c r="F561"/>
      <c r="G561"/>
      <c r="H561"/>
      <c r="I561"/>
    </row>
    <row r="562" spans="2:9" x14ac:dyDescent="0.25">
      <c r="B562" s="62"/>
      <c r="C562" s="62"/>
      <c r="D562" s="62"/>
      <c r="E562"/>
      <c r="F562"/>
      <c r="G562"/>
      <c r="H562"/>
      <c r="I562"/>
    </row>
    <row r="563" spans="2:9" x14ac:dyDescent="0.25">
      <c r="B563" s="62"/>
      <c r="C563" s="62"/>
      <c r="D563" s="62"/>
      <c r="E563"/>
      <c r="F563"/>
      <c r="G563"/>
      <c r="H563"/>
      <c r="I563"/>
    </row>
    <row r="564" spans="2:9" x14ac:dyDescent="0.25">
      <c r="B564" s="62"/>
      <c r="C564" s="62"/>
      <c r="D564" s="62"/>
      <c r="E564"/>
      <c r="F564"/>
      <c r="G564"/>
      <c r="H564"/>
      <c r="I564"/>
    </row>
    <row r="565" spans="2:9" x14ac:dyDescent="0.25">
      <c r="B565" s="62"/>
      <c r="C565" s="62"/>
      <c r="D565" s="62"/>
      <c r="E565"/>
      <c r="F565"/>
      <c r="G565"/>
      <c r="H565"/>
      <c r="I565"/>
    </row>
    <row r="566" spans="2:9" x14ac:dyDescent="0.25">
      <c r="B566" s="62"/>
      <c r="C566" s="62"/>
      <c r="D566" s="62"/>
      <c r="E566"/>
      <c r="F566"/>
      <c r="G566"/>
      <c r="H566"/>
      <c r="I566"/>
    </row>
    <row r="567" spans="2:9" x14ac:dyDescent="0.25">
      <c r="B567" s="62"/>
      <c r="C567" s="62"/>
      <c r="D567" s="62"/>
      <c r="E567"/>
      <c r="F567"/>
      <c r="G567"/>
      <c r="H567"/>
      <c r="I567"/>
    </row>
    <row r="568" spans="2:9" x14ac:dyDescent="0.25">
      <c r="B568" s="62"/>
      <c r="C568" s="62"/>
      <c r="D568" s="62"/>
      <c r="E568"/>
      <c r="F568"/>
      <c r="G568"/>
      <c r="H568"/>
      <c r="I568"/>
    </row>
    <row r="569" spans="2:9" x14ac:dyDescent="0.25">
      <c r="B569" s="62"/>
      <c r="C569" s="62"/>
      <c r="D569" s="62"/>
      <c r="E569"/>
      <c r="F569"/>
      <c r="G569"/>
      <c r="H569"/>
      <c r="I569"/>
    </row>
    <row r="570" spans="2:9" x14ac:dyDescent="0.25">
      <c r="B570" s="62"/>
      <c r="C570" s="62"/>
      <c r="D570" s="62"/>
      <c r="E570"/>
      <c r="F570"/>
      <c r="G570"/>
      <c r="H570"/>
      <c r="I570"/>
    </row>
    <row r="571" spans="2:9" x14ac:dyDescent="0.25">
      <c r="B571" s="62"/>
      <c r="C571" s="62"/>
      <c r="D571" s="62"/>
      <c r="E571"/>
      <c r="F571"/>
      <c r="G571"/>
      <c r="H571"/>
      <c r="I571"/>
    </row>
    <row r="572" spans="2:9" x14ac:dyDescent="0.25">
      <c r="B572" s="62"/>
      <c r="C572" s="62"/>
      <c r="D572" s="62"/>
      <c r="E572"/>
      <c r="F572"/>
      <c r="G572"/>
      <c r="H572"/>
      <c r="I572"/>
    </row>
    <row r="573" spans="2:9" x14ac:dyDescent="0.25">
      <c r="B573" s="62"/>
      <c r="C573" s="62"/>
      <c r="D573" s="62"/>
      <c r="E573"/>
      <c r="F573"/>
      <c r="G573"/>
      <c r="H573"/>
      <c r="I573"/>
    </row>
    <row r="574" spans="2:9" x14ac:dyDescent="0.25">
      <c r="B574" s="62"/>
      <c r="C574" s="62"/>
      <c r="D574" s="62"/>
      <c r="E574"/>
      <c r="F574"/>
      <c r="G574"/>
      <c r="H574"/>
      <c r="I574"/>
    </row>
    <row r="575" spans="2:9" x14ac:dyDescent="0.25">
      <c r="B575" s="62"/>
      <c r="C575" s="62"/>
      <c r="D575" s="62"/>
      <c r="E575"/>
      <c r="F575"/>
      <c r="G575"/>
      <c r="H575"/>
      <c r="I575"/>
    </row>
    <row r="576" spans="2:9" x14ac:dyDescent="0.25">
      <c r="B576" s="62"/>
      <c r="C576" s="62"/>
      <c r="D576" s="62"/>
      <c r="E576"/>
      <c r="F576"/>
      <c r="G576"/>
      <c r="H576"/>
      <c r="I576"/>
    </row>
    <row r="577" spans="2:9" x14ac:dyDescent="0.25">
      <c r="B577" s="62"/>
      <c r="C577" s="62"/>
      <c r="D577" s="62"/>
      <c r="E577"/>
      <c r="F577"/>
      <c r="G577"/>
      <c r="H577"/>
      <c r="I577"/>
    </row>
    <row r="578" spans="2:9" x14ac:dyDescent="0.25">
      <c r="B578" s="62"/>
      <c r="C578" s="62"/>
      <c r="D578" s="62"/>
      <c r="E578"/>
      <c r="F578"/>
      <c r="G578"/>
      <c r="H578"/>
      <c r="I578"/>
    </row>
    <row r="579" spans="2:9" x14ac:dyDescent="0.25">
      <c r="B579" s="62"/>
      <c r="C579" s="62"/>
      <c r="D579" s="62"/>
      <c r="E579"/>
      <c r="F579"/>
      <c r="G579"/>
      <c r="H579"/>
      <c r="I579"/>
    </row>
    <row r="580" spans="2:9" x14ac:dyDescent="0.25">
      <c r="B580" s="62"/>
      <c r="C580" s="62"/>
      <c r="D580" s="62"/>
      <c r="E580"/>
      <c r="F580"/>
      <c r="G580"/>
      <c r="H580"/>
      <c r="I580"/>
    </row>
    <row r="581" spans="2:9" x14ac:dyDescent="0.25">
      <c r="B581" s="62"/>
      <c r="C581" s="62"/>
      <c r="D581" s="62"/>
      <c r="E581"/>
      <c r="F581"/>
      <c r="G581"/>
      <c r="H581"/>
      <c r="I581"/>
    </row>
    <row r="582" spans="2:9" x14ac:dyDescent="0.25">
      <c r="B582" s="62"/>
      <c r="C582" s="62"/>
      <c r="D582" s="62"/>
      <c r="E582"/>
      <c r="F582"/>
      <c r="G582"/>
      <c r="H582"/>
      <c r="I582"/>
    </row>
    <row r="583" spans="2:9" x14ac:dyDescent="0.25">
      <c r="B583" s="62"/>
      <c r="C583" s="62"/>
      <c r="D583" s="62"/>
      <c r="E583"/>
      <c r="F583"/>
      <c r="G583"/>
      <c r="H583"/>
      <c r="I583"/>
    </row>
    <row r="584" spans="2:9" x14ac:dyDescent="0.25">
      <c r="B584" s="62"/>
      <c r="C584" s="62"/>
      <c r="D584" s="62"/>
      <c r="E584"/>
      <c r="F584"/>
      <c r="G584"/>
      <c r="H584"/>
      <c r="I584"/>
    </row>
    <row r="585" spans="2:9" x14ac:dyDescent="0.25">
      <c r="B585" s="62"/>
      <c r="C585" s="62"/>
      <c r="D585" s="62"/>
      <c r="E585"/>
      <c r="F585"/>
      <c r="G585"/>
      <c r="H585"/>
      <c r="I585"/>
    </row>
    <row r="586" spans="2:9" x14ac:dyDescent="0.25">
      <c r="B586" s="62"/>
      <c r="C586" s="62"/>
      <c r="D586" s="62"/>
      <c r="E586"/>
      <c r="F586"/>
      <c r="G586"/>
      <c r="H586"/>
      <c r="I586"/>
    </row>
    <row r="587" spans="2:9" x14ac:dyDescent="0.25">
      <c r="B587" s="62"/>
      <c r="C587" s="62"/>
      <c r="D587" s="62"/>
      <c r="E587"/>
      <c r="F587"/>
      <c r="G587"/>
      <c r="H587"/>
      <c r="I587"/>
    </row>
    <row r="588" spans="2:9" x14ac:dyDescent="0.25">
      <c r="B588" s="62"/>
      <c r="C588" s="62"/>
      <c r="D588" s="62"/>
      <c r="E588"/>
      <c r="F588"/>
      <c r="G588"/>
      <c r="H588"/>
      <c r="I588"/>
    </row>
    <row r="589" spans="2:9" x14ac:dyDescent="0.25">
      <c r="B589" s="62"/>
      <c r="C589" s="62"/>
      <c r="D589" s="62"/>
      <c r="E589"/>
      <c r="F589"/>
      <c r="G589"/>
      <c r="H589"/>
      <c r="I589"/>
    </row>
    <row r="590" spans="2:9" x14ac:dyDescent="0.25">
      <c r="B590" s="62"/>
      <c r="C590" s="62"/>
      <c r="D590" s="62"/>
      <c r="E590"/>
      <c r="F590"/>
      <c r="G590"/>
      <c r="H590"/>
      <c r="I590"/>
    </row>
    <row r="591" spans="2:9" x14ac:dyDescent="0.25">
      <c r="B591" s="62"/>
      <c r="C591" s="62"/>
      <c r="D591" s="62"/>
      <c r="E591"/>
      <c r="F591"/>
      <c r="G591"/>
      <c r="H591"/>
      <c r="I591"/>
    </row>
    <row r="592" spans="2:9" x14ac:dyDescent="0.25">
      <c r="B592" s="62"/>
      <c r="C592" s="62"/>
      <c r="D592" s="62"/>
      <c r="E592"/>
      <c r="F592"/>
      <c r="G592"/>
      <c r="H592"/>
      <c r="I592"/>
    </row>
    <row r="593" spans="2:9" x14ac:dyDescent="0.25">
      <c r="B593" s="62"/>
      <c r="C593" s="62"/>
      <c r="D593" s="62"/>
      <c r="E593"/>
      <c r="F593"/>
      <c r="G593"/>
      <c r="H593"/>
      <c r="I593"/>
    </row>
    <row r="594" spans="2:9" x14ac:dyDescent="0.25">
      <c r="B594" s="62"/>
      <c r="C594" s="62"/>
      <c r="D594" s="62"/>
      <c r="E594"/>
      <c r="F594"/>
      <c r="G594"/>
      <c r="H594"/>
      <c r="I594"/>
    </row>
    <row r="595" spans="2:9" x14ac:dyDescent="0.25">
      <c r="B595" s="62"/>
      <c r="C595" s="62"/>
      <c r="D595" s="62"/>
      <c r="E595"/>
      <c r="F595"/>
      <c r="G595"/>
      <c r="H595"/>
      <c r="I595"/>
    </row>
    <row r="596" spans="2:9" x14ac:dyDescent="0.25">
      <c r="B596" s="62"/>
      <c r="C596" s="62"/>
      <c r="D596" s="62"/>
      <c r="E596"/>
      <c r="F596"/>
      <c r="G596"/>
      <c r="H596"/>
      <c r="I596"/>
    </row>
    <row r="597" spans="2:9" x14ac:dyDescent="0.25">
      <c r="B597" s="62"/>
      <c r="C597" s="62"/>
      <c r="D597" s="62"/>
      <c r="E597"/>
      <c r="F597"/>
      <c r="G597"/>
      <c r="H597"/>
      <c r="I597"/>
    </row>
    <row r="598" spans="2:9" x14ac:dyDescent="0.25">
      <c r="B598" s="62"/>
      <c r="C598" s="62"/>
      <c r="D598" s="62"/>
      <c r="E598"/>
      <c r="F598"/>
      <c r="G598"/>
      <c r="H598"/>
      <c r="I598"/>
    </row>
    <row r="599" spans="2:9" x14ac:dyDescent="0.25">
      <c r="B599" s="62"/>
      <c r="C599" s="62"/>
      <c r="D599" s="62"/>
      <c r="E599"/>
      <c r="F599"/>
      <c r="G599"/>
      <c r="H599"/>
      <c r="I599"/>
    </row>
    <row r="600" spans="2:9" x14ac:dyDescent="0.25">
      <c r="B600" s="62"/>
      <c r="C600" s="62"/>
      <c r="D600" s="62"/>
      <c r="E600"/>
      <c r="F600"/>
      <c r="G600"/>
      <c r="H600"/>
      <c r="I600"/>
    </row>
    <row r="601" spans="2:9" x14ac:dyDescent="0.25">
      <c r="B601" s="62"/>
      <c r="C601" s="62"/>
      <c r="D601" s="62"/>
      <c r="E601"/>
      <c r="F601"/>
      <c r="G601"/>
      <c r="H601"/>
      <c r="I601"/>
    </row>
    <row r="602" spans="2:9" x14ac:dyDescent="0.25">
      <c r="B602" s="62"/>
      <c r="C602" s="62"/>
      <c r="D602" s="62"/>
      <c r="E602"/>
      <c r="F602"/>
      <c r="G602"/>
      <c r="H602"/>
      <c r="I602"/>
    </row>
    <row r="603" spans="2:9" x14ac:dyDescent="0.25">
      <c r="B603" s="62"/>
      <c r="C603" s="62"/>
      <c r="D603" s="62"/>
      <c r="E603"/>
      <c r="F603"/>
      <c r="G603"/>
      <c r="H603"/>
      <c r="I603"/>
    </row>
    <row r="604" spans="2:9" x14ac:dyDescent="0.25">
      <c r="B604" s="62"/>
      <c r="C604" s="62"/>
      <c r="D604" s="62"/>
      <c r="E604"/>
      <c r="F604"/>
      <c r="G604"/>
      <c r="H604"/>
      <c r="I604"/>
    </row>
    <row r="605" spans="2:9" x14ac:dyDescent="0.25">
      <c r="B605" s="62"/>
      <c r="C605" s="62"/>
      <c r="D605" s="62"/>
      <c r="E605"/>
      <c r="F605"/>
      <c r="G605"/>
      <c r="H605"/>
      <c r="I605"/>
    </row>
    <row r="606" spans="2:9" x14ac:dyDescent="0.25">
      <c r="B606" s="62"/>
      <c r="C606" s="62"/>
      <c r="D606" s="62"/>
      <c r="E606"/>
      <c r="F606"/>
      <c r="G606"/>
      <c r="H606"/>
      <c r="I606"/>
    </row>
    <row r="607" spans="2:9" x14ac:dyDescent="0.25">
      <c r="B607" s="62"/>
      <c r="C607" s="62"/>
      <c r="D607" s="62"/>
      <c r="E607"/>
      <c r="F607"/>
      <c r="G607"/>
      <c r="H607"/>
      <c r="I607"/>
    </row>
    <row r="608" spans="2:9" x14ac:dyDescent="0.25">
      <c r="B608" s="62"/>
      <c r="C608" s="62"/>
      <c r="D608" s="62"/>
      <c r="E608"/>
      <c r="F608"/>
      <c r="G608"/>
      <c r="H608"/>
      <c r="I608"/>
    </row>
    <row r="609" spans="2:9" x14ac:dyDescent="0.25">
      <c r="B609" s="62"/>
      <c r="C609" s="62"/>
      <c r="D609" s="62"/>
      <c r="E609"/>
      <c r="F609"/>
      <c r="G609"/>
      <c r="H609"/>
      <c r="I609"/>
    </row>
    <row r="610" spans="2:9" x14ac:dyDescent="0.25">
      <c r="B610" s="62"/>
      <c r="C610" s="62"/>
      <c r="D610" s="62"/>
      <c r="E610"/>
      <c r="F610"/>
      <c r="G610"/>
      <c r="H610"/>
      <c r="I610"/>
    </row>
    <row r="611" spans="2:9" x14ac:dyDescent="0.25">
      <c r="B611" s="62"/>
      <c r="C611" s="62"/>
      <c r="D611" s="62"/>
      <c r="E611"/>
      <c r="F611"/>
      <c r="G611"/>
      <c r="H611"/>
      <c r="I611"/>
    </row>
    <row r="612" spans="2:9" x14ac:dyDescent="0.25">
      <c r="B612" s="62"/>
      <c r="C612" s="62"/>
      <c r="D612" s="62"/>
      <c r="E612"/>
      <c r="F612"/>
      <c r="G612"/>
      <c r="H612"/>
      <c r="I612"/>
    </row>
    <row r="613" spans="2:9" x14ac:dyDescent="0.25">
      <c r="B613" s="62"/>
      <c r="C613" s="62"/>
      <c r="D613" s="62"/>
      <c r="E613"/>
      <c r="F613"/>
      <c r="G613"/>
      <c r="H613"/>
      <c r="I613"/>
    </row>
    <row r="614" spans="2:9" x14ac:dyDescent="0.25">
      <c r="B614" s="62"/>
      <c r="C614" s="62"/>
      <c r="D614" s="62"/>
      <c r="E614"/>
      <c r="F614"/>
      <c r="G614"/>
      <c r="H614"/>
      <c r="I614"/>
    </row>
    <row r="615" spans="2:9" x14ac:dyDescent="0.25">
      <c r="B615" s="62"/>
      <c r="C615" s="62"/>
      <c r="D615" s="62"/>
      <c r="E615"/>
      <c r="F615"/>
      <c r="G615"/>
      <c r="H615"/>
      <c r="I615"/>
    </row>
    <row r="616" spans="2:9" x14ac:dyDescent="0.25">
      <c r="B616" s="62"/>
      <c r="C616" s="62"/>
      <c r="D616" s="62"/>
      <c r="E616"/>
      <c r="F616"/>
      <c r="G616"/>
      <c r="H616"/>
      <c r="I616"/>
    </row>
    <row r="617" spans="2:9" x14ac:dyDescent="0.25">
      <c r="B617" s="62"/>
      <c r="C617" s="62"/>
      <c r="D617" s="62"/>
      <c r="E617"/>
      <c r="F617"/>
      <c r="G617"/>
      <c r="H617"/>
      <c r="I617"/>
    </row>
    <row r="618" spans="2:9" x14ac:dyDescent="0.25">
      <c r="B618" s="62"/>
      <c r="C618" s="62"/>
      <c r="D618" s="62"/>
      <c r="E618"/>
      <c r="F618"/>
      <c r="G618"/>
      <c r="H618"/>
      <c r="I618"/>
    </row>
    <row r="619" spans="2:9" x14ac:dyDescent="0.25">
      <c r="B619" s="62"/>
      <c r="C619" s="62"/>
      <c r="D619" s="62"/>
      <c r="E619"/>
      <c r="F619"/>
      <c r="G619"/>
      <c r="H619"/>
      <c r="I619"/>
    </row>
    <row r="620" spans="2:9" x14ac:dyDescent="0.25">
      <c r="B620" s="62"/>
      <c r="C620" s="62"/>
      <c r="D620" s="62"/>
      <c r="E620"/>
      <c r="F620"/>
      <c r="G620"/>
      <c r="H620"/>
      <c r="I620"/>
    </row>
    <row r="621" spans="2:9" x14ac:dyDescent="0.25">
      <c r="B621" s="62"/>
      <c r="C621" s="62"/>
      <c r="D621" s="62"/>
      <c r="E621"/>
      <c r="F621"/>
      <c r="G621"/>
      <c r="H621"/>
      <c r="I621"/>
    </row>
    <row r="622" spans="2:9" x14ac:dyDescent="0.25">
      <c r="B622" s="62"/>
      <c r="C622" s="62"/>
      <c r="D622" s="62"/>
      <c r="E622"/>
      <c r="F622"/>
      <c r="G622"/>
      <c r="H622"/>
      <c r="I622"/>
    </row>
    <row r="623" spans="2:9" x14ac:dyDescent="0.25">
      <c r="B623" s="62"/>
      <c r="C623" s="62"/>
      <c r="D623" s="62"/>
      <c r="E623"/>
      <c r="F623"/>
      <c r="G623"/>
      <c r="H623"/>
      <c r="I623"/>
    </row>
    <row r="624" spans="2:9" x14ac:dyDescent="0.25">
      <c r="B624" s="62"/>
      <c r="C624" s="62"/>
      <c r="D624" s="62"/>
      <c r="E624"/>
      <c r="F624"/>
      <c r="G624"/>
      <c r="H624"/>
      <c r="I624"/>
    </row>
    <row r="625" spans="2:9" x14ac:dyDescent="0.25">
      <c r="B625" s="62"/>
      <c r="C625" s="62"/>
      <c r="D625" s="62"/>
      <c r="E625"/>
      <c r="F625"/>
      <c r="G625"/>
      <c r="H625"/>
      <c r="I625"/>
    </row>
    <row r="626" spans="2:9" x14ac:dyDescent="0.25">
      <c r="B626" s="62"/>
      <c r="C626" s="62"/>
      <c r="D626" s="62"/>
      <c r="E626"/>
      <c r="F626"/>
      <c r="G626"/>
      <c r="H626"/>
      <c r="I626"/>
    </row>
    <row r="627" spans="2:9" x14ac:dyDescent="0.25">
      <c r="B627" s="62"/>
      <c r="C627" s="62"/>
      <c r="D627" s="62"/>
      <c r="E627"/>
      <c r="F627"/>
      <c r="G627"/>
      <c r="H627"/>
      <c r="I627"/>
    </row>
    <row r="628" spans="2:9" x14ac:dyDescent="0.25">
      <c r="B628" s="62"/>
      <c r="C628" s="62"/>
      <c r="D628" s="62"/>
      <c r="E628"/>
      <c r="F628"/>
      <c r="G628"/>
      <c r="H628"/>
      <c r="I628"/>
    </row>
    <row r="629" spans="2:9" x14ac:dyDescent="0.25">
      <c r="B629" s="62"/>
      <c r="C629" s="62"/>
      <c r="D629" s="62"/>
      <c r="E629"/>
      <c r="F629"/>
      <c r="G629"/>
      <c r="H629"/>
      <c r="I629"/>
    </row>
    <row r="630" spans="2:9" x14ac:dyDescent="0.25">
      <c r="B630" s="62"/>
      <c r="C630" s="62"/>
      <c r="D630" s="62"/>
      <c r="E630"/>
      <c r="F630"/>
      <c r="G630"/>
      <c r="H630"/>
      <c r="I630"/>
    </row>
    <row r="631" spans="2:9" x14ac:dyDescent="0.25">
      <c r="B631" s="62"/>
      <c r="C631" s="62"/>
      <c r="D631" s="62"/>
      <c r="E631"/>
      <c r="F631"/>
      <c r="G631"/>
      <c r="H631"/>
      <c r="I631"/>
    </row>
    <row r="632" spans="2:9" x14ac:dyDescent="0.25">
      <c r="B632" s="62"/>
      <c r="C632" s="62"/>
      <c r="D632" s="62"/>
      <c r="E632"/>
      <c r="F632"/>
      <c r="G632"/>
      <c r="H632"/>
      <c r="I632"/>
    </row>
    <row r="633" spans="2:9" x14ac:dyDescent="0.25">
      <c r="B633" s="62"/>
      <c r="C633" s="62"/>
      <c r="D633" s="62"/>
      <c r="E633"/>
      <c r="F633"/>
      <c r="G633"/>
      <c r="H633"/>
      <c r="I633"/>
    </row>
    <row r="634" spans="2:9" x14ac:dyDescent="0.25">
      <c r="B634" s="62"/>
      <c r="C634" s="62"/>
      <c r="D634" s="62"/>
      <c r="E634"/>
      <c r="F634"/>
      <c r="G634"/>
      <c r="H634"/>
      <c r="I634"/>
    </row>
    <row r="635" spans="2:9" x14ac:dyDescent="0.25">
      <c r="B635" s="62"/>
      <c r="C635" s="62"/>
      <c r="D635" s="62"/>
      <c r="E635"/>
      <c r="F635"/>
      <c r="G635"/>
      <c r="H635"/>
      <c r="I635"/>
    </row>
    <row r="636" spans="2:9" x14ac:dyDescent="0.25">
      <c r="B636" s="62"/>
      <c r="C636" s="62"/>
      <c r="D636" s="62"/>
      <c r="E636"/>
      <c r="F636"/>
      <c r="G636"/>
      <c r="H636"/>
      <c r="I636"/>
    </row>
    <row r="637" spans="2:9" x14ac:dyDescent="0.25">
      <c r="B637" s="62"/>
      <c r="C637" s="62"/>
      <c r="D637" s="62"/>
      <c r="E637"/>
      <c r="F637"/>
      <c r="G637"/>
      <c r="H637"/>
      <c r="I637"/>
    </row>
    <row r="638" spans="2:9" x14ac:dyDescent="0.25">
      <c r="B638" s="62"/>
      <c r="C638" s="62"/>
      <c r="D638" s="62"/>
      <c r="E638"/>
      <c r="F638"/>
      <c r="G638"/>
      <c r="H638"/>
      <c r="I638"/>
    </row>
    <row r="639" spans="2:9" x14ac:dyDescent="0.25">
      <c r="B639" s="62"/>
      <c r="C639" s="62"/>
      <c r="D639" s="62"/>
      <c r="E639"/>
      <c r="F639"/>
      <c r="G639"/>
      <c r="H639"/>
      <c r="I639"/>
    </row>
    <row r="640" spans="2:9" x14ac:dyDescent="0.25">
      <c r="B640" s="62"/>
      <c r="C640" s="62"/>
      <c r="D640" s="62"/>
      <c r="E640"/>
      <c r="F640"/>
      <c r="G640"/>
      <c r="H640"/>
      <c r="I640"/>
    </row>
    <row r="641" spans="2:9" x14ac:dyDescent="0.25">
      <c r="B641" s="62"/>
      <c r="C641" s="62"/>
      <c r="D641" s="62"/>
      <c r="E641"/>
      <c r="F641"/>
      <c r="G641"/>
      <c r="H641"/>
      <c r="I641"/>
    </row>
    <row r="642" spans="2:9" x14ac:dyDescent="0.25">
      <c r="B642" s="62"/>
      <c r="C642" s="62"/>
      <c r="D642" s="62"/>
      <c r="E642"/>
      <c r="F642"/>
      <c r="G642"/>
      <c r="H642"/>
      <c r="I642"/>
    </row>
    <row r="643" spans="2:9" x14ac:dyDescent="0.25">
      <c r="B643" s="62"/>
      <c r="C643" s="62"/>
      <c r="D643" s="62"/>
      <c r="E643"/>
      <c r="F643"/>
      <c r="G643"/>
      <c r="H643"/>
      <c r="I643"/>
    </row>
    <row r="644" spans="2:9" x14ac:dyDescent="0.25">
      <c r="B644" s="62"/>
      <c r="C644" s="62"/>
      <c r="D644" s="62"/>
      <c r="E644"/>
      <c r="F644"/>
      <c r="G644"/>
      <c r="H644"/>
      <c r="I644"/>
    </row>
    <row r="645" spans="2:9" x14ac:dyDescent="0.25">
      <c r="B645" s="62"/>
      <c r="C645" s="62"/>
      <c r="D645" s="62"/>
      <c r="E645"/>
      <c r="F645"/>
      <c r="G645"/>
      <c r="H645"/>
      <c r="I645"/>
    </row>
    <row r="646" spans="2:9" x14ac:dyDescent="0.25">
      <c r="B646" s="62"/>
      <c r="C646" s="62"/>
      <c r="D646" s="62"/>
      <c r="E646"/>
      <c r="F646"/>
      <c r="G646"/>
      <c r="H646"/>
      <c r="I646"/>
    </row>
    <row r="647" spans="2:9" x14ac:dyDescent="0.25">
      <c r="B647" s="62"/>
      <c r="C647" s="62"/>
      <c r="D647" s="62"/>
      <c r="E647"/>
      <c r="F647"/>
      <c r="G647"/>
      <c r="H647"/>
      <c r="I647"/>
    </row>
    <row r="648" spans="2:9" x14ac:dyDescent="0.25">
      <c r="B648" s="62"/>
      <c r="C648" s="62"/>
      <c r="D648" s="62"/>
      <c r="E648"/>
      <c r="F648"/>
      <c r="G648"/>
      <c r="H648"/>
      <c r="I648"/>
    </row>
    <row r="649" spans="2:9" x14ac:dyDescent="0.25">
      <c r="B649" s="62"/>
      <c r="C649" s="62"/>
      <c r="D649" s="62"/>
      <c r="E649"/>
      <c r="F649"/>
      <c r="G649"/>
      <c r="H649"/>
      <c r="I649"/>
    </row>
    <row r="650" spans="2:9" x14ac:dyDescent="0.25">
      <c r="B650" s="62"/>
      <c r="C650" s="62"/>
      <c r="D650" s="62"/>
      <c r="E650"/>
      <c r="F650"/>
      <c r="G650"/>
      <c r="H650"/>
      <c r="I650"/>
    </row>
    <row r="651" spans="2:9" x14ac:dyDescent="0.25">
      <c r="B651" s="62"/>
      <c r="C651" s="62"/>
      <c r="D651" s="62"/>
      <c r="E651"/>
      <c r="F651"/>
      <c r="G651"/>
      <c r="H651"/>
      <c r="I651"/>
    </row>
    <row r="652" spans="2:9" x14ac:dyDescent="0.25">
      <c r="B652" s="62"/>
      <c r="C652" s="62"/>
      <c r="D652" s="62"/>
      <c r="E652"/>
      <c r="F652"/>
      <c r="G652"/>
      <c r="H652"/>
      <c r="I652"/>
    </row>
    <row r="653" spans="2:9" x14ac:dyDescent="0.25">
      <c r="B653" s="62"/>
      <c r="C653" s="62"/>
      <c r="D653" s="62"/>
      <c r="E653"/>
      <c r="F653"/>
      <c r="G653"/>
      <c r="H653"/>
      <c r="I653"/>
    </row>
    <row r="654" spans="2:9" x14ac:dyDescent="0.25">
      <c r="B654" s="62"/>
      <c r="C654" s="62"/>
      <c r="D654" s="62"/>
      <c r="E654"/>
      <c r="F654"/>
      <c r="G654"/>
      <c r="H654"/>
      <c r="I654"/>
    </row>
    <row r="655" spans="2:9" x14ac:dyDescent="0.25">
      <c r="B655" s="62"/>
      <c r="C655" s="62"/>
      <c r="D655" s="62"/>
      <c r="E655"/>
      <c r="F655"/>
      <c r="G655"/>
      <c r="H655"/>
      <c r="I655"/>
    </row>
    <row r="656" spans="2:9" x14ac:dyDescent="0.25">
      <c r="B656" s="62"/>
      <c r="C656" s="62"/>
      <c r="D656" s="62"/>
      <c r="E656"/>
      <c r="F656"/>
      <c r="G656"/>
      <c r="H656"/>
      <c r="I656"/>
    </row>
    <row r="657" spans="2:9" x14ac:dyDescent="0.25">
      <c r="B657" s="62"/>
      <c r="C657" s="62"/>
      <c r="D657" s="62"/>
      <c r="E657"/>
      <c r="F657"/>
      <c r="G657"/>
      <c r="H657"/>
      <c r="I657"/>
    </row>
    <row r="658" spans="2:9" x14ac:dyDescent="0.25">
      <c r="B658" s="62"/>
      <c r="C658" s="62"/>
      <c r="D658" s="62"/>
      <c r="E658"/>
      <c r="F658"/>
      <c r="G658"/>
      <c r="H658"/>
      <c r="I658"/>
    </row>
    <row r="659" spans="2:9" x14ac:dyDescent="0.25">
      <c r="B659" s="62"/>
      <c r="C659" s="62"/>
      <c r="D659" s="62"/>
      <c r="E659"/>
      <c r="F659"/>
      <c r="G659"/>
      <c r="H659"/>
      <c r="I659"/>
    </row>
    <row r="660" spans="2:9" x14ac:dyDescent="0.25">
      <c r="B660" s="62"/>
      <c r="C660" s="62"/>
      <c r="D660" s="62"/>
      <c r="E660"/>
      <c r="F660"/>
      <c r="G660"/>
      <c r="H660"/>
      <c r="I660"/>
    </row>
    <row r="661" spans="2:9" x14ac:dyDescent="0.25">
      <c r="B661" s="62"/>
      <c r="C661" s="62"/>
      <c r="D661" s="62"/>
      <c r="E661"/>
      <c r="F661"/>
      <c r="G661"/>
      <c r="H661"/>
      <c r="I661"/>
    </row>
    <row r="662" spans="2:9" x14ac:dyDescent="0.25">
      <c r="B662" s="62"/>
      <c r="C662" s="62"/>
      <c r="D662" s="62"/>
      <c r="E662"/>
      <c r="F662"/>
      <c r="G662"/>
      <c r="H662"/>
      <c r="I662"/>
    </row>
    <row r="663" spans="2:9" x14ac:dyDescent="0.25">
      <c r="B663" s="62"/>
      <c r="C663" s="62"/>
      <c r="D663" s="62"/>
      <c r="E663"/>
      <c r="F663"/>
      <c r="G663"/>
      <c r="H663"/>
      <c r="I663"/>
    </row>
    <row r="664" spans="2:9" x14ac:dyDescent="0.25">
      <c r="B664" s="62"/>
      <c r="C664" s="62"/>
      <c r="D664" s="62"/>
      <c r="E664"/>
      <c r="F664"/>
      <c r="G664"/>
      <c r="H664"/>
      <c r="I664"/>
    </row>
    <row r="665" spans="2:9" x14ac:dyDescent="0.25">
      <c r="B665" s="62"/>
      <c r="C665" s="62"/>
      <c r="D665" s="62"/>
      <c r="E665"/>
      <c r="F665"/>
      <c r="G665"/>
      <c r="H665"/>
      <c r="I665"/>
    </row>
    <row r="666" spans="2:9" x14ac:dyDescent="0.25">
      <c r="B666" s="62"/>
      <c r="C666" s="62"/>
      <c r="D666" s="62"/>
      <c r="E666"/>
      <c r="F666"/>
      <c r="G666"/>
      <c r="H666"/>
      <c r="I666"/>
    </row>
    <row r="667" spans="2:9" x14ac:dyDescent="0.25">
      <c r="B667" s="62"/>
      <c r="C667" s="62"/>
      <c r="D667" s="62"/>
      <c r="E667"/>
      <c r="F667"/>
      <c r="G667"/>
      <c r="H667"/>
      <c r="I667"/>
    </row>
    <row r="668" spans="2:9" x14ac:dyDescent="0.25">
      <c r="B668" s="62"/>
      <c r="C668" s="62"/>
      <c r="D668" s="62"/>
      <c r="E668"/>
      <c r="F668"/>
      <c r="G668"/>
      <c r="H668"/>
      <c r="I668"/>
    </row>
    <row r="669" spans="2:9" x14ac:dyDescent="0.25">
      <c r="B669" s="62"/>
      <c r="C669" s="62"/>
      <c r="D669" s="62"/>
      <c r="E669"/>
      <c r="F669"/>
      <c r="G669"/>
      <c r="H669"/>
      <c r="I669"/>
    </row>
    <row r="670" spans="2:9" x14ac:dyDescent="0.25">
      <c r="B670" s="62"/>
      <c r="C670" s="62"/>
      <c r="D670" s="62"/>
      <c r="E670"/>
      <c r="F670"/>
      <c r="G670"/>
      <c r="H670"/>
      <c r="I670"/>
    </row>
    <row r="671" spans="2:9" x14ac:dyDescent="0.25">
      <c r="B671" s="62"/>
      <c r="C671" s="62"/>
      <c r="D671" s="62"/>
      <c r="E671"/>
      <c r="F671"/>
      <c r="G671"/>
      <c r="H671"/>
      <c r="I671"/>
    </row>
    <row r="672" spans="2:9" x14ac:dyDescent="0.25">
      <c r="B672" s="62"/>
      <c r="C672" s="62"/>
      <c r="D672" s="62"/>
      <c r="E672"/>
      <c r="F672"/>
      <c r="G672"/>
      <c r="H672"/>
      <c r="I672"/>
    </row>
    <row r="673" spans="2:9" x14ac:dyDescent="0.25">
      <c r="B673" s="62"/>
      <c r="C673" s="62"/>
      <c r="D673" s="62"/>
      <c r="E673"/>
      <c r="F673"/>
      <c r="G673"/>
      <c r="H673"/>
      <c r="I673"/>
    </row>
    <row r="674" spans="2:9" x14ac:dyDescent="0.25">
      <c r="B674" s="62"/>
      <c r="C674" s="62"/>
      <c r="D674" s="62"/>
      <c r="E674"/>
      <c r="F674"/>
      <c r="G674"/>
      <c r="H674"/>
      <c r="I674"/>
    </row>
    <row r="675" spans="2:9" x14ac:dyDescent="0.25">
      <c r="B675" s="62"/>
      <c r="C675" s="62"/>
      <c r="D675" s="62"/>
      <c r="E675"/>
      <c r="F675"/>
      <c r="G675"/>
      <c r="H675"/>
      <c r="I675"/>
    </row>
    <row r="676" spans="2:9" x14ac:dyDescent="0.25">
      <c r="B676" s="62"/>
      <c r="C676" s="62"/>
      <c r="D676" s="62"/>
      <c r="E676"/>
      <c r="F676"/>
      <c r="G676"/>
      <c r="H676"/>
      <c r="I676"/>
    </row>
    <row r="677" spans="2:9" x14ac:dyDescent="0.25">
      <c r="B677" s="62"/>
      <c r="C677" s="62"/>
      <c r="D677" s="62"/>
      <c r="E677"/>
      <c r="F677"/>
      <c r="G677"/>
      <c r="H677"/>
      <c r="I677"/>
    </row>
    <row r="678" spans="2:9" x14ac:dyDescent="0.25">
      <c r="B678" s="62"/>
      <c r="C678" s="62"/>
      <c r="D678" s="62"/>
      <c r="E678"/>
      <c r="F678"/>
      <c r="G678"/>
      <c r="H678"/>
      <c r="I678"/>
    </row>
    <row r="679" spans="2:9" x14ac:dyDescent="0.25">
      <c r="B679" s="62"/>
      <c r="C679" s="62"/>
      <c r="D679" s="62"/>
      <c r="E679"/>
      <c r="F679"/>
      <c r="G679"/>
      <c r="H679"/>
      <c r="I679"/>
    </row>
    <row r="680" spans="2:9" x14ac:dyDescent="0.25">
      <c r="B680" s="62"/>
      <c r="C680" s="62"/>
      <c r="D680" s="62"/>
      <c r="E680"/>
      <c r="F680"/>
      <c r="G680"/>
      <c r="H680"/>
      <c r="I680"/>
    </row>
    <row r="681" spans="2:9" x14ac:dyDescent="0.25">
      <c r="B681" s="62"/>
      <c r="C681" s="62"/>
      <c r="D681" s="62"/>
      <c r="E681"/>
      <c r="F681"/>
      <c r="G681"/>
      <c r="H681"/>
      <c r="I681"/>
    </row>
    <row r="682" spans="2:9" x14ac:dyDescent="0.25">
      <c r="B682" s="62"/>
      <c r="C682" s="62"/>
      <c r="D682" s="62"/>
      <c r="E682"/>
      <c r="F682"/>
      <c r="G682"/>
      <c r="H682"/>
      <c r="I682"/>
    </row>
    <row r="683" spans="2:9" x14ac:dyDescent="0.25">
      <c r="B683" s="62"/>
      <c r="C683" s="62"/>
      <c r="D683" s="62"/>
      <c r="E683"/>
      <c r="F683"/>
      <c r="G683"/>
      <c r="H683"/>
      <c r="I683"/>
    </row>
    <row r="684" spans="2:9" x14ac:dyDescent="0.25">
      <c r="B684" s="62"/>
      <c r="C684" s="62"/>
      <c r="D684" s="62"/>
      <c r="E684"/>
      <c r="F684"/>
      <c r="G684"/>
      <c r="H684"/>
      <c r="I684"/>
    </row>
    <row r="685" spans="2:9" x14ac:dyDescent="0.25">
      <c r="B685" s="62"/>
      <c r="C685" s="62"/>
      <c r="D685" s="62"/>
      <c r="E685"/>
      <c r="F685"/>
      <c r="G685"/>
      <c r="H685"/>
      <c r="I685"/>
    </row>
    <row r="686" spans="2:9" x14ac:dyDescent="0.25">
      <c r="B686" s="62"/>
      <c r="C686" s="62"/>
      <c r="D686" s="62"/>
      <c r="E686"/>
      <c r="F686"/>
      <c r="G686"/>
      <c r="H686"/>
      <c r="I686"/>
    </row>
    <row r="687" spans="2:9" x14ac:dyDescent="0.25">
      <c r="B687" s="62"/>
      <c r="C687" s="62"/>
      <c r="D687" s="62"/>
      <c r="E687"/>
      <c r="F687"/>
      <c r="G687"/>
      <c r="H687"/>
      <c r="I687"/>
    </row>
    <row r="688" spans="2:9" x14ac:dyDescent="0.25">
      <c r="B688" s="62"/>
      <c r="C688" s="62"/>
      <c r="D688" s="62"/>
      <c r="E688"/>
      <c r="F688"/>
      <c r="G688"/>
      <c r="H688"/>
      <c r="I688"/>
    </row>
    <row r="689" spans="2:9" x14ac:dyDescent="0.25">
      <c r="B689" s="62"/>
      <c r="C689" s="62"/>
      <c r="D689" s="62"/>
      <c r="E689"/>
      <c r="F689"/>
      <c r="G689"/>
      <c r="H689"/>
      <c r="I689"/>
    </row>
    <row r="690" spans="2:9" x14ac:dyDescent="0.25">
      <c r="B690" s="62"/>
      <c r="C690" s="62"/>
      <c r="D690" s="62"/>
      <c r="E690"/>
      <c r="F690"/>
      <c r="G690"/>
      <c r="H690"/>
      <c r="I690"/>
    </row>
    <row r="691" spans="2:9" x14ac:dyDescent="0.25">
      <c r="B691" s="62"/>
      <c r="C691" s="62"/>
      <c r="D691" s="62"/>
      <c r="E691"/>
      <c r="F691"/>
      <c r="G691"/>
      <c r="H691"/>
      <c r="I691"/>
    </row>
    <row r="692" spans="2:9" x14ac:dyDescent="0.25">
      <c r="B692" s="62"/>
      <c r="C692" s="62"/>
      <c r="D692" s="62"/>
      <c r="E692"/>
      <c r="F692"/>
      <c r="G692"/>
      <c r="H692"/>
      <c r="I692"/>
    </row>
    <row r="693" spans="2:9" x14ac:dyDescent="0.25">
      <c r="B693" s="62"/>
      <c r="C693" s="62"/>
      <c r="D693" s="62"/>
      <c r="E693"/>
      <c r="F693"/>
      <c r="G693"/>
      <c r="H693"/>
      <c r="I693"/>
    </row>
    <row r="694" spans="2:9" x14ac:dyDescent="0.25">
      <c r="B694" s="62"/>
      <c r="C694" s="62"/>
      <c r="D694" s="62"/>
      <c r="E694"/>
      <c r="F694"/>
      <c r="G694"/>
      <c r="H694"/>
      <c r="I694"/>
    </row>
    <row r="695" spans="2:9" x14ac:dyDescent="0.25">
      <c r="B695" s="62"/>
      <c r="C695" s="62"/>
      <c r="D695" s="62"/>
      <c r="E695"/>
      <c r="F695"/>
      <c r="G695"/>
      <c r="H695"/>
      <c r="I695"/>
    </row>
    <row r="696" spans="2:9" x14ac:dyDescent="0.25">
      <c r="B696" s="62"/>
      <c r="C696" s="62"/>
      <c r="D696" s="62"/>
      <c r="E696"/>
      <c r="F696"/>
      <c r="G696"/>
      <c r="H696"/>
      <c r="I696"/>
    </row>
    <row r="697" spans="2:9" x14ac:dyDescent="0.25">
      <c r="B697" s="62"/>
      <c r="C697" s="62"/>
      <c r="D697" s="62"/>
      <c r="E697"/>
      <c r="F697"/>
      <c r="G697"/>
      <c r="H697"/>
      <c r="I697"/>
    </row>
    <row r="698" spans="2:9" x14ac:dyDescent="0.25">
      <c r="B698" s="62"/>
      <c r="C698" s="62"/>
      <c r="D698" s="62"/>
      <c r="E698"/>
      <c r="F698"/>
      <c r="G698"/>
      <c r="H698"/>
      <c r="I698"/>
    </row>
    <row r="699" spans="2:9" x14ac:dyDescent="0.25">
      <c r="B699" s="62"/>
      <c r="C699" s="62"/>
      <c r="D699" s="62"/>
      <c r="E699"/>
      <c r="F699"/>
      <c r="G699"/>
      <c r="H699"/>
      <c r="I699"/>
    </row>
    <row r="700" spans="2:9" x14ac:dyDescent="0.25">
      <c r="B700" s="62"/>
      <c r="C700" s="62"/>
      <c r="D700" s="62"/>
      <c r="E700"/>
      <c r="F700"/>
      <c r="G700"/>
      <c r="H700"/>
      <c r="I700"/>
    </row>
    <row r="701" spans="2:9" x14ac:dyDescent="0.25">
      <c r="B701" s="62"/>
      <c r="C701" s="62"/>
      <c r="D701" s="62"/>
      <c r="E701"/>
      <c r="F701"/>
      <c r="G701"/>
      <c r="H701"/>
      <c r="I701"/>
    </row>
    <row r="702" spans="2:9" x14ac:dyDescent="0.25">
      <c r="B702" s="62"/>
      <c r="C702" s="62"/>
      <c r="D702" s="62"/>
      <c r="E702"/>
      <c r="F702"/>
      <c r="G702"/>
      <c r="H702"/>
      <c r="I702"/>
    </row>
    <row r="703" spans="2:9" x14ac:dyDescent="0.25">
      <c r="B703" s="62"/>
      <c r="C703" s="62"/>
      <c r="D703" s="62"/>
      <c r="E703"/>
      <c r="F703"/>
      <c r="G703"/>
      <c r="H703"/>
      <c r="I703"/>
    </row>
    <row r="704" spans="2:9" x14ac:dyDescent="0.25">
      <c r="B704" s="62"/>
      <c r="C704" s="62"/>
      <c r="D704" s="62"/>
      <c r="E704"/>
      <c r="F704"/>
      <c r="G704"/>
      <c r="H704"/>
      <c r="I704"/>
    </row>
    <row r="705" spans="2:9" x14ac:dyDescent="0.25">
      <c r="B705" s="62"/>
      <c r="C705" s="62"/>
      <c r="D705" s="62"/>
      <c r="E705"/>
      <c r="F705"/>
      <c r="G705"/>
      <c r="H705"/>
      <c r="I705"/>
    </row>
    <row r="706" spans="2:9" x14ac:dyDescent="0.25">
      <c r="B706" s="62"/>
      <c r="C706" s="62"/>
      <c r="D706" s="62"/>
      <c r="E706"/>
      <c r="F706"/>
      <c r="G706"/>
      <c r="H706"/>
      <c r="I706"/>
    </row>
    <row r="707" spans="2:9" x14ac:dyDescent="0.25">
      <c r="B707" s="62"/>
      <c r="C707" s="62"/>
      <c r="D707" s="62"/>
      <c r="E707"/>
      <c r="F707"/>
      <c r="G707"/>
      <c r="H707"/>
      <c r="I707"/>
    </row>
    <row r="708" spans="2:9" x14ac:dyDescent="0.25">
      <c r="B708" s="62"/>
      <c r="C708" s="62"/>
      <c r="D708" s="62"/>
      <c r="E708"/>
      <c r="F708"/>
      <c r="G708"/>
      <c r="H708"/>
      <c r="I708"/>
    </row>
    <row r="709" spans="2:9" x14ac:dyDescent="0.25">
      <c r="B709" s="62"/>
      <c r="C709" s="62"/>
      <c r="D709" s="62"/>
      <c r="E709"/>
      <c r="F709"/>
      <c r="G709"/>
      <c r="H709"/>
      <c r="I709"/>
    </row>
    <row r="710" spans="2:9" x14ac:dyDescent="0.25">
      <c r="B710" s="62"/>
      <c r="C710" s="62"/>
      <c r="D710" s="62"/>
      <c r="E710"/>
      <c r="F710"/>
      <c r="G710"/>
      <c r="H710"/>
      <c r="I710"/>
    </row>
    <row r="711" spans="2:9" x14ac:dyDescent="0.25">
      <c r="B711" s="62"/>
      <c r="C711" s="62"/>
      <c r="D711" s="62"/>
      <c r="E711"/>
      <c r="F711"/>
      <c r="G711"/>
      <c r="H711"/>
      <c r="I711"/>
    </row>
    <row r="712" spans="2:9" x14ac:dyDescent="0.25">
      <c r="B712" s="62"/>
      <c r="C712" s="62"/>
      <c r="D712" s="62"/>
      <c r="E712"/>
      <c r="F712"/>
      <c r="G712"/>
      <c r="H712"/>
      <c r="I712"/>
    </row>
    <row r="713" spans="2:9" x14ac:dyDescent="0.25">
      <c r="B713" s="62"/>
      <c r="C713" s="62"/>
      <c r="D713" s="62"/>
      <c r="E713"/>
      <c r="F713"/>
      <c r="G713"/>
      <c r="H713"/>
      <c r="I713"/>
    </row>
    <row r="714" spans="2:9" x14ac:dyDescent="0.25">
      <c r="B714" s="62"/>
      <c r="C714" s="62"/>
      <c r="D714" s="62"/>
      <c r="E714"/>
      <c r="F714"/>
      <c r="G714"/>
      <c r="H714"/>
      <c r="I714"/>
    </row>
    <row r="715" spans="2:9" x14ac:dyDescent="0.25">
      <c r="B715" s="62"/>
      <c r="C715" s="62"/>
      <c r="D715" s="62"/>
      <c r="E715"/>
      <c r="F715"/>
      <c r="G715"/>
      <c r="H715"/>
      <c r="I715"/>
    </row>
    <row r="716" spans="2:9" x14ac:dyDescent="0.25">
      <c r="B716" s="62"/>
      <c r="C716" s="62"/>
      <c r="D716" s="62"/>
      <c r="E716"/>
      <c r="F716"/>
      <c r="G716"/>
      <c r="H716"/>
      <c r="I716"/>
    </row>
    <row r="717" spans="2:9" x14ac:dyDescent="0.25">
      <c r="B717" s="62"/>
      <c r="C717" s="62"/>
      <c r="D717" s="62"/>
      <c r="E717"/>
      <c r="F717"/>
      <c r="G717"/>
      <c r="H717"/>
      <c r="I717"/>
    </row>
    <row r="718" spans="2:9" x14ac:dyDescent="0.25">
      <c r="B718" s="62"/>
      <c r="C718" s="62"/>
      <c r="D718" s="62"/>
      <c r="E718"/>
      <c r="F718"/>
      <c r="G718"/>
      <c r="H718"/>
      <c r="I718"/>
    </row>
    <row r="719" spans="2:9" x14ac:dyDescent="0.25">
      <c r="B719" s="62"/>
      <c r="C719" s="62"/>
      <c r="D719" s="62"/>
      <c r="E719"/>
      <c r="F719"/>
      <c r="G719"/>
      <c r="H719"/>
      <c r="I719"/>
    </row>
    <row r="720" spans="2:9" x14ac:dyDescent="0.25">
      <c r="B720" s="62"/>
      <c r="C720" s="62"/>
      <c r="D720" s="62"/>
      <c r="E720"/>
      <c r="F720"/>
      <c r="G720"/>
      <c r="H720"/>
      <c r="I720"/>
    </row>
    <row r="721" spans="2:9" x14ac:dyDescent="0.25">
      <c r="B721" s="62"/>
      <c r="C721" s="62"/>
      <c r="D721" s="62"/>
      <c r="E721"/>
      <c r="F721"/>
      <c r="G721"/>
      <c r="H721"/>
      <c r="I721"/>
    </row>
    <row r="722" spans="2:9" x14ac:dyDescent="0.25">
      <c r="B722" s="62"/>
      <c r="C722" s="62"/>
      <c r="D722" s="62"/>
      <c r="E722"/>
      <c r="F722"/>
      <c r="G722"/>
      <c r="H722"/>
      <c r="I722"/>
    </row>
    <row r="723" spans="2:9" x14ac:dyDescent="0.25">
      <c r="B723" s="62"/>
      <c r="C723" s="62"/>
      <c r="D723" s="62"/>
      <c r="E723"/>
      <c r="F723"/>
      <c r="G723"/>
      <c r="H723"/>
      <c r="I723"/>
    </row>
    <row r="724" spans="2:9" x14ac:dyDescent="0.25">
      <c r="B724" s="62"/>
      <c r="C724" s="62"/>
      <c r="D724" s="62"/>
      <c r="E724"/>
      <c r="F724"/>
      <c r="G724"/>
      <c r="H724"/>
      <c r="I724"/>
    </row>
    <row r="725" spans="2:9" x14ac:dyDescent="0.25">
      <c r="B725" s="62"/>
      <c r="C725" s="62"/>
      <c r="D725" s="62"/>
      <c r="E725"/>
      <c r="F725"/>
      <c r="G725"/>
      <c r="H725"/>
      <c r="I725"/>
    </row>
    <row r="726" spans="2:9" x14ac:dyDescent="0.25">
      <c r="B726" s="62"/>
      <c r="C726" s="62"/>
      <c r="D726" s="62"/>
      <c r="E726"/>
      <c r="F726"/>
      <c r="G726"/>
      <c r="H726"/>
      <c r="I726"/>
    </row>
    <row r="727" spans="2:9" x14ac:dyDescent="0.25">
      <c r="B727" s="62"/>
      <c r="C727" s="62"/>
      <c r="D727" s="62"/>
      <c r="E727"/>
      <c r="F727"/>
      <c r="G727"/>
      <c r="H727"/>
      <c r="I727"/>
    </row>
    <row r="728" spans="2:9" x14ac:dyDescent="0.25">
      <c r="B728" s="62"/>
      <c r="C728" s="62"/>
      <c r="D728" s="62"/>
      <c r="E728"/>
      <c r="F728"/>
      <c r="G728"/>
      <c r="H728"/>
      <c r="I728"/>
    </row>
    <row r="729" spans="2:9" x14ac:dyDescent="0.25">
      <c r="B729" s="62"/>
      <c r="C729" s="62"/>
      <c r="D729" s="62"/>
      <c r="E729"/>
      <c r="F729"/>
      <c r="G729"/>
      <c r="H729"/>
      <c r="I729"/>
    </row>
    <row r="730" spans="2:9" x14ac:dyDescent="0.25">
      <c r="B730" s="62"/>
      <c r="C730" s="62"/>
      <c r="D730" s="62"/>
      <c r="E730"/>
      <c r="F730"/>
      <c r="G730"/>
      <c r="H730"/>
      <c r="I730"/>
    </row>
    <row r="731" spans="2:9" x14ac:dyDescent="0.25">
      <c r="B731" s="62"/>
      <c r="C731" s="62"/>
      <c r="D731" s="62"/>
      <c r="E731"/>
      <c r="F731"/>
      <c r="G731"/>
      <c r="H731"/>
      <c r="I731"/>
    </row>
    <row r="732" spans="2:9" x14ac:dyDescent="0.25">
      <c r="B732" s="62"/>
      <c r="C732" s="62"/>
      <c r="D732" s="62"/>
      <c r="E732"/>
      <c r="F732"/>
      <c r="G732"/>
      <c r="H732"/>
      <c r="I732"/>
    </row>
    <row r="733" spans="2:9" x14ac:dyDescent="0.25">
      <c r="B733" s="62"/>
      <c r="C733" s="62"/>
      <c r="D733" s="62"/>
      <c r="E733"/>
      <c r="F733"/>
      <c r="G733"/>
      <c r="H733"/>
      <c r="I733"/>
    </row>
    <row r="734" spans="2:9" x14ac:dyDescent="0.25">
      <c r="B734" s="62"/>
      <c r="C734" s="62"/>
      <c r="D734" s="62"/>
      <c r="E734"/>
      <c r="F734"/>
      <c r="G734"/>
      <c r="H734"/>
      <c r="I734"/>
    </row>
    <row r="735" spans="2:9" x14ac:dyDescent="0.25">
      <c r="B735" s="62"/>
      <c r="C735" s="62"/>
      <c r="D735" s="62"/>
      <c r="E735"/>
      <c r="F735"/>
      <c r="G735"/>
      <c r="H735"/>
      <c r="I735"/>
    </row>
    <row r="736" spans="2:9" x14ac:dyDescent="0.25">
      <c r="B736" s="62"/>
      <c r="C736" s="62"/>
      <c r="D736" s="62"/>
      <c r="E736"/>
      <c r="F736"/>
      <c r="G736"/>
      <c r="H736"/>
      <c r="I736"/>
    </row>
    <row r="737" spans="2:9" x14ac:dyDescent="0.25">
      <c r="B737" s="62"/>
      <c r="C737" s="62"/>
      <c r="D737" s="62"/>
      <c r="E737"/>
      <c r="F737"/>
      <c r="G737"/>
      <c r="H737"/>
      <c r="I737"/>
    </row>
    <row r="738" spans="2:9" x14ac:dyDescent="0.25">
      <c r="B738" s="62"/>
      <c r="C738" s="62"/>
      <c r="D738" s="62"/>
      <c r="E738"/>
      <c r="F738"/>
      <c r="G738"/>
      <c r="H738"/>
      <c r="I738"/>
    </row>
    <row r="739" spans="2:9" x14ac:dyDescent="0.25">
      <c r="B739" s="62"/>
      <c r="C739" s="62"/>
      <c r="D739" s="62"/>
      <c r="E739"/>
      <c r="F739"/>
      <c r="G739"/>
      <c r="H739"/>
      <c r="I739"/>
    </row>
    <row r="740" spans="2:9" x14ac:dyDescent="0.25">
      <c r="B740" s="62"/>
      <c r="C740" s="62"/>
      <c r="D740" s="62"/>
      <c r="E740"/>
      <c r="F740"/>
      <c r="G740"/>
      <c r="H740"/>
      <c r="I740"/>
    </row>
    <row r="741" spans="2:9" x14ac:dyDescent="0.25">
      <c r="B741" s="62"/>
      <c r="C741" s="62"/>
      <c r="D741" s="62"/>
      <c r="E741"/>
      <c r="F741"/>
      <c r="G741"/>
      <c r="H741"/>
      <c r="I741"/>
    </row>
    <row r="742" spans="2:9" x14ac:dyDescent="0.25">
      <c r="B742" s="62"/>
      <c r="C742" s="62"/>
      <c r="D742" s="62"/>
      <c r="E742"/>
      <c r="F742"/>
      <c r="G742"/>
      <c r="H742"/>
      <c r="I742"/>
    </row>
    <row r="743" spans="2:9" x14ac:dyDescent="0.25">
      <c r="B743" s="62"/>
      <c r="C743" s="62"/>
      <c r="D743" s="62"/>
      <c r="E743"/>
      <c r="F743"/>
      <c r="G743"/>
      <c r="H743"/>
      <c r="I743"/>
    </row>
    <row r="744" spans="2:9" x14ac:dyDescent="0.25">
      <c r="B744" s="62"/>
      <c r="C744" s="62"/>
      <c r="D744" s="62"/>
      <c r="E744"/>
      <c r="F744"/>
      <c r="G744"/>
      <c r="H744"/>
      <c r="I744"/>
    </row>
    <row r="745" spans="2:9" x14ac:dyDescent="0.25">
      <c r="B745" s="62"/>
      <c r="C745" s="62"/>
      <c r="D745" s="62"/>
      <c r="E745"/>
      <c r="F745"/>
      <c r="G745"/>
      <c r="H745"/>
      <c r="I745"/>
    </row>
    <row r="746" spans="2:9" x14ac:dyDescent="0.25">
      <c r="B746" s="62"/>
      <c r="C746" s="62"/>
      <c r="D746" s="62"/>
      <c r="E746"/>
      <c r="F746"/>
      <c r="G746"/>
      <c r="H746"/>
      <c r="I746"/>
    </row>
    <row r="747" spans="2:9" x14ac:dyDescent="0.25">
      <c r="B747" s="62"/>
      <c r="C747" s="62"/>
      <c r="D747" s="62"/>
      <c r="E747"/>
      <c r="F747"/>
      <c r="G747"/>
      <c r="H747"/>
      <c r="I747"/>
    </row>
    <row r="748" spans="2:9" x14ac:dyDescent="0.25">
      <c r="B748" s="62"/>
      <c r="C748" s="62"/>
      <c r="D748" s="62"/>
      <c r="E748"/>
      <c r="F748"/>
      <c r="G748"/>
      <c r="H748"/>
      <c r="I748"/>
    </row>
    <row r="749" spans="2:9" x14ac:dyDescent="0.25">
      <c r="B749" s="62"/>
      <c r="C749" s="62"/>
      <c r="D749" s="62"/>
      <c r="E749"/>
      <c r="F749"/>
      <c r="G749"/>
      <c r="H749"/>
      <c r="I749"/>
    </row>
    <row r="750" spans="2:9" x14ac:dyDescent="0.25">
      <c r="B750" s="62"/>
      <c r="C750" s="62"/>
      <c r="D750" s="62"/>
      <c r="E750"/>
      <c r="F750"/>
      <c r="G750"/>
      <c r="H750"/>
      <c r="I750"/>
    </row>
    <row r="751" spans="2:9" x14ac:dyDescent="0.25">
      <c r="B751" s="62"/>
      <c r="C751" s="62"/>
      <c r="D751" s="62"/>
      <c r="E751"/>
      <c r="F751"/>
      <c r="G751"/>
      <c r="H751"/>
      <c r="I751"/>
    </row>
    <row r="752" spans="2:9" x14ac:dyDescent="0.25">
      <c r="B752" s="62"/>
      <c r="C752" s="62"/>
      <c r="D752" s="62"/>
      <c r="E752"/>
      <c r="F752"/>
      <c r="G752"/>
      <c r="H752"/>
      <c r="I752"/>
    </row>
    <row r="753" spans="2:9" x14ac:dyDescent="0.25">
      <c r="B753" s="62"/>
      <c r="C753" s="62"/>
      <c r="D753" s="62"/>
      <c r="E753"/>
      <c r="F753"/>
      <c r="G753"/>
      <c r="H753"/>
      <c r="I753"/>
    </row>
    <row r="754" spans="2:9" x14ac:dyDescent="0.25">
      <c r="B754" s="62"/>
      <c r="C754" s="62"/>
      <c r="D754" s="62"/>
      <c r="E754"/>
      <c r="F754"/>
      <c r="G754"/>
      <c r="H754"/>
      <c r="I754"/>
    </row>
    <row r="755" spans="2:9" x14ac:dyDescent="0.25">
      <c r="B755" s="62"/>
      <c r="C755" s="62"/>
      <c r="D755" s="62"/>
      <c r="E755"/>
      <c r="F755"/>
      <c r="G755"/>
      <c r="H755"/>
      <c r="I755"/>
    </row>
    <row r="756" spans="2:9" x14ac:dyDescent="0.25">
      <c r="B756" s="62"/>
      <c r="C756" s="62"/>
      <c r="D756" s="62"/>
      <c r="E756"/>
      <c r="F756"/>
      <c r="G756"/>
      <c r="H756"/>
      <c r="I756"/>
    </row>
    <row r="757" spans="2:9" x14ac:dyDescent="0.25">
      <c r="B757" s="62"/>
      <c r="C757" s="62"/>
      <c r="D757" s="62"/>
      <c r="E757"/>
      <c r="F757"/>
      <c r="G757"/>
      <c r="H757"/>
      <c r="I757"/>
    </row>
    <row r="758" spans="2:9" x14ac:dyDescent="0.25">
      <c r="B758" s="62"/>
      <c r="C758" s="62"/>
      <c r="D758" s="62"/>
      <c r="E758"/>
      <c r="F758"/>
      <c r="G758"/>
      <c r="H758"/>
      <c r="I758"/>
    </row>
    <row r="759" spans="2:9" x14ac:dyDescent="0.25">
      <c r="B759" s="62"/>
      <c r="C759" s="62"/>
      <c r="D759" s="62"/>
      <c r="E759"/>
      <c r="F759"/>
      <c r="G759"/>
      <c r="H759"/>
      <c r="I759"/>
    </row>
    <row r="760" spans="2:9" x14ac:dyDescent="0.25">
      <c r="B760" s="62"/>
      <c r="C760" s="62"/>
      <c r="D760" s="62"/>
      <c r="E760"/>
      <c r="F760"/>
      <c r="G760"/>
      <c r="H760"/>
      <c r="I760"/>
    </row>
    <row r="761" spans="2:9" x14ac:dyDescent="0.25">
      <c r="B761" s="62"/>
      <c r="C761" s="62"/>
      <c r="D761" s="62"/>
      <c r="E761"/>
      <c r="F761"/>
      <c r="G761"/>
      <c r="H761"/>
      <c r="I761"/>
    </row>
    <row r="762" spans="2:9" x14ac:dyDescent="0.25">
      <c r="B762" s="62"/>
      <c r="C762" s="62"/>
      <c r="D762" s="62"/>
      <c r="E762"/>
      <c r="F762"/>
      <c r="G762"/>
      <c r="H762"/>
      <c r="I762"/>
    </row>
    <row r="763" spans="2:9" x14ac:dyDescent="0.25">
      <c r="B763" s="62"/>
      <c r="C763" s="62"/>
      <c r="D763" s="62"/>
      <c r="E763"/>
      <c r="F763"/>
      <c r="G763"/>
      <c r="H763"/>
      <c r="I763"/>
    </row>
    <row r="764" spans="2:9" x14ac:dyDescent="0.25">
      <c r="B764" s="62"/>
      <c r="C764" s="62"/>
      <c r="D764" s="62"/>
      <c r="E764"/>
      <c r="F764"/>
      <c r="G764"/>
      <c r="H764"/>
      <c r="I764"/>
    </row>
    <row r="765" spans="2:9" x14ac:dyDescent="0.25">
      <c r="B765" s="62"/>
      <c r="C765" s="62"/>
      <c r="D765" s="62"/>
      <c r="E765"/>
      <c r="F765"/>
      <c r="G765"/>
      <c r="H765"/>
      <c r="I765"/>
    </row>
    <row r="766" spans="2:9" x14ac:dyDescent="0.25">
      <c r="B766" s="62"/>
      <c r="C766" s="62"/>
      <c r="D766" s="62"/>
      <c r="E766"/>
      <c r="F766"/>
      <c r="G766"/>
      <c r="H766"/>
      <c r="I766"/>
    </row>
    <row r="767" spans="2:9" x14ac:dyDescent="0.25">
      <c r="B767" s="62"/>
      <c r="C767" s="62"/>
      <c r="D767" s="62"/>
      <c r="E767"/>
      <c r="F767"/>
      <c r="G767"/>
      <c r="H767"/>
      <c r="I767"/>
    </row>
    <row r="768" spans="2:9" x14ac:dyDescent="0.25">
      <c r="B768" s="62"/>
      <c r="C768" s="62"/>
      <c r="D768" s="62"/>
      <c r="E768"/>
      <c r="F768"/>
      <c r="G768"/>
      <c r="H768"/>
      <c r="I768"/>
    </row>
    <row r="769" spans="2:9" x14ac:dyDescent="0.25">
      <c r="B769" s="62"/>
      <c r="C769" s="62"/>
      <c r="D769" s="62"/>
      <c r="E769"/>
      <c r="F769"/>
      <c r="G769"/>
      <c r="H769"/>
      <c r="I769"/>
    </row>
    <row r="770" spans="2:9" x14ac:dyDescent="0.25">
      <c r="B770" s="62"/>
      <c r="C770" s="62"/>
      <c r="D770" s="62"/>
      <c r="E770"/>
      <c r="F770"/>
      <c r="G770"/>
      <c r="H770"/>
      <c r="I770"/>
    </row>
    <row r="771" spans="2:9" x14ac:dyDescent="0.25">
      <c r="B771" s="62"/>
      <c r="C771" s="62"/>
      <c r="D771" s="62"/>
      <c r="E771"/>
      <c r="F771"/>
      <c r="G771"/>
      <c r="H771"/>
      <c r="I771"/>
    </row>
    <row r="772" spans="2:9" x14ac:dyDescent="0.25">
      <c r="B772" s="62"/>
      <c r="C772" s="62"/>
      <c r="D772" s="62"/>
      <c r="E772"/>
      <c r="F772"/>
      <c r="G772"/>
      <c r="H772"/>
      <c r="I772"/>
    </row>
    <row r="773" spans="2:9" x14ac:dyDescent="0.25">
      <c r="B773" s="62"/>
      <c r="C773" s="62"/>
      <c r="D773" s="62"/>
      <c r="E773"/>
      <c r="F773"/>
      <c r="G773"/>
      <c r="H773"/>
      <c r="I773"/>
    </row>
    <row r="774" spans="2:9" x14ac:dyDescent="0.25">
      <c r="B774" s="62"/>
      <c r="C774" s="62"/>
      <c r="D774" s="62"/>
      <c r="E774"/>
      <c r="F774"/>
      <c r="G774"/>
      <c r="H774"/>
      <c r="I774"/>
    </row>
    <row r="775" spans="2:9" x14ac:dyDescent="0.25">
      <c r="B775" s="62"/>
      <c r="C775" s="62"/>
      <c r="D775" s="62"/>
      <c r="E775"/>
      <c r="F775"/>
      <c r="G775"/>
      <c r="H775"/>
      <c r="I775"/>
    </row>
    <row r="776" spans="2:9" x14ac:dyDescent="0.25">
      <c r="B776" s="62"/>
      <c r="C776" s="62"/>
      <c r="D776" s="62"/>
      <c r="E776"/>
      <c r="F776"/>
      <c r="G776"/>
      <c r="H776"/>
      <c r="I776"/>
    </row>
    <row r="777" spans="2:9" x14ac:dyDescent="0.25">
      <c r="B777" s="62"/>
      <c r="C777" s="62"/>
      <c r="D777" s="62"/>
      <c r="E777"/>
      <c r="F777"/>
      <c r="G777"/>
      <c r="H777"/>
      <c r="I777"/>
    </row>
    <row r="778" spans="2:9" x14ac:dyDescent="0.25">
      <c r="B778" s="62"/>
      <c r="C778" s="62"/>
      <c r="D778" s="62"/>
      <c r="E778"/>
      <c r="F778"/>
      <c r="G778"/>
      <c r="H778"/>
      <c r="I778"/>
    </row>
    <row r="779" spans="2:9" x14ac:dyDescent="0.25">
      <c r="B779" s="62"/>
      <c r="C779" s="62"/>
      <c r="D779" s="62"/>
      <c r="E779"/>
      <c r="F779"/>
      <c r="G779"/>
      <c r="H779"/>
      <c r="I779"/>
    </row>
    <row r="780" spans="2:9" x14ac:dyDescent="0.25">
      <c r="B780" s="62"/>
      <c r="C780" s="62"/>
      <c r="D780" s="62"/>
      <c r="E780"/>
      <c r="F780"/>
      <c r="G780"/>
      <c r="H780"/>
      <c r="I780"/>
    </row>
    <row r="781" spans="2:9" x14ac:dyDescent="0.25">
      <c r="B781" s="62"/>
      <c r="C781" s="62"/>
      <c r="D781" s="62"/>
      <c r="E781"/>
      <c r="F781"/>
      <c r="G781"/>
      <c r="H781"/>
      <c r="I781"/>
    </row>
    <row r="782" spans="2:9" x14ac:dyDescent="0.25">
      <c r="B782" s="62"/>
      <c r="C782" s="62"/>
      <c r="D782" s="62"/>
      <c r="E782"/>
      <c r="F782"/>
      <c r="G782"/>
      <c r="H782"/>
      <c r="I782"/>
    </row>
    <row r="783" spans="2:9" x14ac:dyDescent="0.25">
      <c r="B783" s="62"/>
      <c r="C783" s="62"/>
      <c r="D783" s="62"/>
      <c r="E783"/>
      <c r="F783"/>
      <c r="G783"/>
      <c r="H783"/>
      <c r="I783"/>
    </row>
    <row r="784" spans="2:9" x14ac:dyDescent="0.25">
      <c r="B784" s="62"/>
      <c r="C784" s="62"/>
      <c r="D784" s="62"/>
      <c r="E784"/>
      <c r="F784"/>
      <c r="G784"/>
      <c r="H784"/>
      <c r="I784"/>
    </row>
    <row r="785" spans="2:9" x14ac:dyDescent="0.25">
      <c r="B785" s="62"/>
      <c r="C785" s="62"/>
      <c r="D785" s="62"/>
      <c r="E785"/>
      <c r="F785"/>
      <c r="G785"/>
      <c r="H785"/>
      <c r="I785"/>
    </row>
    <row r="786" spans="2:9" x14ac:dyDescent="0.25">
      <c r="B786" s="62"/>
      <c r="C786" s="62"/>
      <c r="D786" s="62"/>
      <c r="E786"/>
      <c r="F786"/>
      <c r="G786"/>
      <c r="H786"/>
      <c r="I786"/>
    </row>
    <row r="787" spans="2:9" x14ac:dyDescent="0.25">
      <c r="B787" s="62"/>
      <c r="C787" s="62"/>
      <c r="D787" s="62"/>
      <c r="E787"/>
      <c r="F787"/>
      <c r="G787"/>
      <c r="H787"/>
      <c r="I787"/>
    </row>
    <row r="788" spans="2:9" x14ac:dyDescent="0.25">
      <c r="B788" s="62"/>
      <c r="C788" s="62"/>
      <c r="D788" s="62"/>
      <c r="E788"/>
      <c r="F788"/>
      <c r="G788"/>
      <c r="H788"/>
      <c r="I788"/>
    </row>
    <row r="789" spans="2:9" x14ac:dyDescent="0.25">
      <c r="B789" s="62"/>
      <c r="C789" s="62"/>
      <c r="D789" s="62"/>
      <c r="E789"/>
      <c r="F789"/>
      <c r="G789"/>
      <c r="H789"/>
      <c r="I789"/>
    </row>
    <row r="790" spans="2:9" x14ac:dyDescent="0.25">
      <c r="B790" s="62"/>
      <c r="C790" s="62"/>
      <c r="D790" s="62"/>
      <c r="E790"/>
      <c r="F790"/>
      <c r="G790"/>
      <c r="H790"/>
      <c r="I790"/>
    </row>
    <row r="791" spans="2:9" x14ac:dyDescent="0.25">
      <c r="B791" s="62"/>
      <c r="C791" s="62"/>
      <c r="D791" s="62"/>
      <c r="E791"/>
      <c r="F791"/>
      <c r="G791"/>
      <c r="H791"/>
      <c r="I791"/>
    </row>
    <row r="792" spans="2:9" x14ac:dyDescent="0.25">
      <c r="B792" s="62"/>
      <c r="C792" s="62"/>
      <c r="D792" s="62"/>
      <c r="E792"/>
      <c r="F792"/>
      <c r="G792"/>
      <c r="H792"/>
      <c r="I792"/>
    </row>
    <row r="793" spans="2:9" x14ac:dyDescent="0.25">
      <c r="B793" s="62"/>
      <c r="C793" s="62"/>
      <c r="D793" s="62"/>
      <c r="E793"/>
      <c r="F793"/>
      <c r="G793"/>
      <c r="H793"/>
      <c r="I793"/>
    </row>
    <row r="794" spans="2:9" x14ac:dyDescent="0.25">
      <c r="B794" s="62"/>
      <c r="C794" s="62"/>
      <c r="D794" s="62"/>
      <c r="E794"/>
      <c r="F794"/>
      <c r="G794"/>
      <c r="H794"/>
      <c r="I794"/>
    </row>
    <row r="795" spans="2:9" x14ac:dyDescent="0.25">
      <c r="B795" s="62"/>
      <c r="C795" s="62"/>
      <c r="D795" s="62"/>
      <c r="E795"/>
      <c r="F795"/>
      <c r="G795"/>
      <c r="H795"/>
      <c r="I795"/>
    </row>
    <row r="796" spans="2:9" x14ac:dyDescent="0.25">
      <c r="B796" s="62"/>
      <c r="C796" s="62"/>
      <c r="D796" s="62"/>
      <c r="E796"/>
      <c r="F796"/>
      <c r="G796"/>
      <c r="H796"/>
      <c r="I796"/>
    </row>
    <row r="797" spans="2:9" x14ac:dyDescent="0.25">
      <c r="B797" s="62"/>
      <c r="C797" s="62"/>
      <c r="D797" s="62"/>
      <c r="E797"/>
      <c r="F797"/>
      <c r="G797"/>
      <c r="H797"/>
      <c r="I797"/>
    </row>
    <row r="798" spans="2:9" x14ac:dyDescent="0.25">
      <c r="B798" s="62"/>
      <c r="C798" s="62"/>
      <c r="D798" s="62"/>
      <c r="E798"/>
      <c r="F798"/>
      <c r="G798"/>
      <c r="H798"/>
      <c r="I798"/>
    </row>
    <row r="799" spans="2:9" x14ac:dyDescent="0.25">
      <c r="B799" s="62"/>
      <c r="C799" s="62"/>
      <c r="D799" s="62"/>
      <c r="E799"/>
      <c r="F799"/>
      <c r="G799"/>
      <c r="H799"/>
      <c r="I799"/>
    </row>
    <row r="800" spans="2:9" x14ac:dyDescent="0.25">
      <c r="B800" s="62"/>
      <c r="C800" s="62"/>
      <c r="D800" s="62"/>
      <c r="E800"/>
      <c r="F800"/>
      <c r="G800"/>
      <c r="H800"/>
      <c r="I800"/>
    </row>
    <row r="801" spans="2:9" x14ac:dyDescent="0.25">
      <c r="B801" s="62"/>
      <c r="C801" s="62"/>
      <c r="D801" s="62"/>
      <c r="E801"/>
      <c r="F801"/>
      <c r="G801"/>
      <c r="H801"/>
      <c r="I801"/>
    </row>
    <row r="802" spans="2:9" x14ac:dyDescent="0.25">
      <c r="B802" s="62"/>
      <c r="C802" s="62"/>
      <c r="D802" s="62"/>
      <c r="E802"/>
      <c r="F802"/>
      <c r="G802"/>
      <c r="H802"/>
      <c r="I802"/>
    </row>
    <row r="803" spans="2:9" x14ac:dyDescent="0.25">
      <c r="B803" s="62"/>
      <c r="C803" s="62"/>
      <c r="D803" s="62"/>
      <c r="E803"/>
      <c r="F803"/>
      <c r="G803"/>
      <c r="H803"/>
      <c r="I803"/>
    </row>
    <row r="804" spans="2:9" x14ac:dyDescent="0.25">
      <c r="B804" s="62"/>
      <c r="C804" s="62"/>
      <c r="D804" s="62"/>
      <c r="E804"/>
      <c r="F804"/>
      <c r="G804"/>
      <c r="H804"/>
      <c r="I804"/>
    </row>
    <row r="805" spans="2:9" x14ac:dyDescent="0.25">
      <c r="B805" s="62"/>
      <c r="C805" s="62"/>
      <c r="D805" s="62"/>
      <c r="E805"/>
      <c r="F805"/>
      <c r="G805"/>
      <c r="H805"/>
      <c r="I805"/>
    </row>
    <row r="806" spans="2:9" x14ac:dyDescent="0.25">
      <c r="B806" s="62"/>
      <c r="C806" s="62"/>
      <c r="D806" s="62"/>
      <c r="E806"/>
      <c r="F806"/>
      <c r="G806"/>
      <c r="H806"/>
      <c r="I806"/>
    </row>
    <row r="807" spans="2:9" x14ac:dyDescent="0.25">
      <c r="B807" s="62"/>
      <c r="C807" s="62"/>
      <c r="D807" s="62"/>
      <c r="E807"/>
      <c r="F807"/>
      <c r="G807"/>
      <c r="H807"/>
      <c r="I807"/>
    </row>
    <row r="808" spans="2:9" x14ac:dyDescent="0.25">
      <c r="B808" s="62"/>
      <c r="C808" s="62"/>
      <c r="D808" s="62"/>
      <c r="E808"/>
      <c r="F808"/>
      <c r="G808"/>
      <c r="H808"/>
      <c r="I808"/>
    </row>
    <row r="809" spans="2:9" x14ac:dyDescent="0.25">
      <c r="B809" s="62"/>
      <c r="C809" s="62"/>
      <c r="D809" s="62"/>
      <c r="E809"/>
      <c r="F809"/>
      <c r="G809"/>
      <c r="H809"/>
      <c r="I809"/>
    </row>
    <row r="810" spans="2:9" x14ac:dyDescent="0.25">
      <c r="B810" s="62"/>
      <c r="C810" s="62"/>
      <c r="D810" s="62"/>
      <c r="E810"/>
      <c r="F810"/>
      <c r="G810"/>
      <c r="H810"/>
      <c r="I810"/>
    </row>
    <row r="811" spans="2:9" x14ac:dyDescent="0.25">
      <c r="B811" s="62"/>
      <c r="C811" s="62"/>
      <c r="D811" s="62"/>
      <c r="E811"/>
      <c r="F811"/>
      <c r="G811"/>
      <c r="H811"/>
      <c r="I811"/>
    </row>
    <row r="812" spans="2:9" x14ac:dyDescent="0.25">
      <c r="B812" s="62"/>
      <c r="C812" s="62"/>
      <c r="D812" s="62"/>
      <c r="E812"/>
      <c r="F812"/>
      <c r="G812"/>
      <c r="H812"/>
      <c r="I812"/>
    </row>
    <row r="813" spans="2:9" x14ac:dyDescent="0.25">
      <c r="B813" s="62"/>
      <c r="C813" s="62"/>
      <c r="D813" s="62"/>
      <c r="E813"/>
      <c r="F813"/>
      <c r="G813"/>
      <c r="H813"/>
      <c r="I813"/>
    </row>
    <row r="814" spans="2:9" x14ac:dyDescent="0.25">
      <c r="B814" s="62"/>
      <c r="C814" s="62"/>
      <c r="D814" s="62"/>
      <c r="E814"/>
      <c r="F814"/>
      <c r="G814"/>
      <c r="H814"/>
      <c r="I814"/>
    </row>
    <row r="815" spans="2:9" x14ac:dyDescent="0.25">
      <c r="B815" s="62"/>
      <c r="C815" s="62"/>
      <c r="D815" s="62"/>
      <c r="E815"/>
      <c r="F815"/>
      <c r="G815"/>
      <c r="H815"/>
      <c r="I815"/>
    </row>
    <row r="816" spans="2:9" x14ac:dyDescent="0.25">
      <c r="B816" s="62"/>
      <c r="C816" s="62"/>
      <c r="D816" s="62"/>
      <c r="E816"/>
      <c r="F816"/>
      <c r="G816"/>
      <c r="H816"/>
      <c r="I816"/>
    </row>
    <row r="817" spans="2:9" x14ac:dyDescent="0.25">
      <c r="B817" s="62"/>
      <c r="C817" s="62"/>
      <c r="D817" s="62"/>
      <c r="E817"/>
      <c r="F817"/>
      <c r="G817"/>
      <c r="H817"/>
      <c r="I817"/>
    </row>
    <row r="818" spans="2:9" x14ac:dyDescent="0.25">
      <c r="B818" s="62"/>
      <c r="C818" s="62"/>
      <c r="D818" s="62"/>
      <c r="E818"/>
      <c r="F818"/>
      <c r="G818"/>
      <c r="H818"/>
      <c r="I818"/>
    </row>
    <row r="819" spans="2:9" x14ac:dyDescent="0.25">
      <c r="B819" s="62"/>
      <c r="C819" s="62"/>
      <c r="D819" s="62"/>
      <c r="E819"/>
      <c r="F819"/>
      <c r="G819"/>
      <c r="H819"/>
      <c r="I819"/>
    </row>
    <row r="820" spans="2:9" x14ac:dyDescent="0.25">
      <c r="B820" s="62"/>
      <c r="C820" s="62"/>
      <c r="D820" s="62"/>
      <c r="E820"/>
      <c r="F820"/>
      <c r="G820"/>
      <c r="H820"/>
      <c r="I820"/>
    </row>
    <row r="821" spans="2:9" x14ac:dyDescent="0.25">
      <c r="B821" s="62"/>
      <c r="C821" s="62"/>
      <c r="D821" s="62"/>
      <c r="E821"/>
      <c r="F821"/>
      <c r="G821"/>
      <c r="H821"/>
      <c r="I821"/>
    </row>
    <row r="822" spans="2:9" x14ac:dyDescent="0.25">
      <c r="B822" s="62"/>
      <c r="C822" s="62"/>
      <c r="D822" s="62"/>
      <c r="E822"/>
      <c r="F822"/>
      <c r="G822"/>
      <c r="H822"/>
      <c r="I822"/>
    </row>
    <row r="823" spans="2:9" x14ac:dyDescent="0.25">
      <c r="B823" s="62"/>
      <c r="C823" s="62"/>
      <c r="D823" s="62"/>
      <c r="E823"/>
      <c r="F823"/>
      <c r="G823"/>
      <c r="H823"/>
      <c r="I823"/>
    </row>
    <row r="824" spans="2:9" x14ac:dyDescent="0.25">
      <c r="B824" s="62"/>
      <c r="C824" s="62"/>
      <c r="D824" s="62"/>
      <c r="E824"/>
      <c r="F824"/>
      <c r="G824"/>
      <c r="H824"/>
      <c r="I824"/>
    </row>
    <row r="825" spans="2:9" x14ac:dyDescent="0.25">
      <c r="B825" s="62"/>
      <c r="C825" s="62"/>
      <c r="D825" s="62"/>
      <c r="E825"/>
      <c r="F825"/>
      <c r="G825"/>
      <c r="H825"/>
      <c r="I825"/>
    </row>
    <row r="826" spans="2:9" x14ac:dyDescent="0.25">
      <c r="B826" s="62"/>
      <c r="C826" s="62"/>
      <c r="D826" s="62"/>
      <c r="E826"/>
      <c r="F826"/>
      <c r="G826"/>
      <c r="H826"/>
      <c r="I826"/>
    </row>
    <row r="827" spans="2:9" x14ac:dyDescent="0.25">
      <c r="B827" s="62"/>
      <c r="C827" s="62"/>
      <c r="D827" s="62"/>
      <c r="E827"/>
      <c r="F827"/>
      <c r="G827"/>
      <c r="H827"/>
      <c r="I827"/>
    </row>
    <row r="828" spans="2:9" x14ac:dyDescent="0.25">
      <c r="B828" s="62"/>
      <c r="C828" s="62"/>
      <c r="D828" s="62"/>
      <c r="E828"/>
      <c r="F828"/>
      <c r="G828"/>
      <c r="H828"/>
      <c r="I828"/>
    </row>
    <row r="829" spans="2:9" x14ac:dyDescent="0.25">
      <c r="B829" s="62"/>
      <c r="C829" s="62"/>
      <c r="D829" s="62"/>
      <c r="E829"/>
      <c r="F829"/>
      <c r="G829"/>
      <c r="H829"/>
      <c r="I829"/>
    </row>
    <row r="830" spans="2:9" x14ac:dyDescent="0.25">
      <c r="B830" s="62"/>
      <c r="C830" s="62"/>
      <c r="D830" s="62"/>
      <c r="E830"/>
      <c r="F830"/>
      <c r="G830"/>
      <c r="H830"/>
      <c r="I830"/>
    </row>
    <row r="831" spans="2:9" x14ac:dyDescent="0.25">
      <c r="B831" s="62"/>
      <c r="C831" s="62"/>
      <c r="D831" s="62"/>
      <c r="E831"/>
      <c r="F831"/>
      <c r="G831"/>
      <c r="H831"/>
      <c r="I831"/>
    </row>
    <row r="832" spans="2:9" x14ac:dyDescent="0.25">
      <c r="B832" s="62"/>
      <c r="C832" s="62"/>
      <c r="D832" s="62"/>
      <c r="E832"/>
      <c r="F832"/>
      <c r="G832"/>
      <c r="H832"/>
      <c r="I832"/>
    </row>
    <row r="833" spans="2:9" x14ac:dyDescent="0.25">
      <c r="B833" s="62"/>
      <c r="C833" s="62"/>
      <c r="D833" s="62"/>
      <c r="E833"/>
      <c r="F833"/>
      <c r="G833"/>
      <c r="H833"/>
      <c r="I833"/>
    </row>
    <row r="834" spans="2:9" x14ac:dyDescent="0.25">
      <c r="B834" s="62"/>
      <c r="C834" s="62"/>
      <c r="D834" s="62"/>
      <c r="E834"/>
      <c r="F834"/>
      <c r="G834"/>
      <c r="H834"/>
      <c r="I834"/>
    </row>
    <row r="835" spans="2:9" x14ac:dyDescent="0.25">
      <c r="B835" s="62"/>
      <c r="C835" s="62"/>
      <c r="D835" s="62"/>
      <c r="E835"/>
      <c r="F835"/>
      <c r="G835"/>
      <c r="H835"/>
      <c r="I835"/>
    </row>
    <row r="836" spans="2:9" x14ac:dyDescent="0.25">
      <c r="B836" s="62"/>
      <c r="C836" s="62"/>
      <c r="D836" s="62"/>
      <c r="E836"/>
      <c r="F836"/>
      <c r="G836"/>
      <c r="H836"/>
      <c r="I836"/>
    </row>
    <row r="837" spans="2:9" x14ac:dyDescent="0.25">
      <c r="B837" s="62"/>
      <c r="C837" s="62"/>
      <c r="D837" s="62"/>
      <c r="E837"/>
      <c r="F837"/>
      <c r="G837"/>
      <c r="H837"/>
      <c r="I837"/>
    </row>
    <row r="838" spans="2:9" x14ac:dyDescent="0.25">
      <c r="B838" s="62"/>
      <c r="C838" s="62"/>
      <c r="D838" s="62"/>
      <c r="E838"/>
      <c r="F838"/>
      <c r="G838"/>
      <c r="H838"/>
      <c r="I838"/>
    </row>
    <row r="839" spans="2:9" x14ac:dyDescent="0.25">
      <c r="B839" s="62"/>
      <c r="C839" s="62"/>
      <c r="D839" s="62"/>
      <c r="E839"/>
      <c r="F839"/>
      <c r="G839"/>
      <c r="H839"/>
      <c r="I839"/>
    </row>
    <row r="840" spans="2:9" x14ac:dyDescent="0.25">
      <c r="B840" s="62"/>
      <c r="C840" s="62"/>
      <c r="D840" s="62"/>
      <c r="E840"/>
      <c r="F840"/>
      <c r="G840"/>
      <c r="H840"/>
      <c r="I840"/>
    </row>
    <row r="841" spans="2:9" x14ac:dyDescent="0.25">
      <c r="B841" s="62"/>
      <c r="C841" s="62"/>
      <c r="D841" s="62"/>
      <c r="E841"/>
      <c r="F841"/>
      <c r="G841"/>
      <c r="H841"/>
      <c r="I841"/>
    </row>
    <row r="842" spans="2:9" x14ac:dyDescent="0.25">
      <c r="B842" s="62"/>
      <c r="C842" s="62"/>
      <c r="D842" s="62"/>
      <c r="E842"/>
      <c r="F842"/>
      <c r="G842"/>
      <c r="H842"/>
      <c r="I842"/>
    </row>
    <row r="843" spans="2:9" x14ac:dyDescent="0.25">
      <c r="B843" s="62"/>
      <c r="C843" s="62"/>
      <c r="D843" s="62"/>
      <c r="E843"/>
      <c r="F843"/>
      <c r="G843"/>
      <c r="H843"/>
      <c r="I843"/>
    </row>
    <row r="844" spans="2:9" x14ac:dyDescent="0.25">
      <c r="B844" s="62"/>
      <c r="C844" s="62"/>
      <c r="D844" s="62"/>
      <c r="E844"/>
      <c r="F844"/>
      <c r="G844"/>
      <c r="H844"/>
      <c r="I844"/>
    </row>
    <row r="845" spans="2:9" x14ac:dyDescent="0.25">
      <c r="B845" s="62"/>
      <c r="C845" s="62"/>
      <c r="D845" s="62"/>
      <c r="E845"/>
      <c r="F845"/>
      <c r="G845"/>
      <c r="H845"/>
      <c r="I845"/>
    </row>
    <row r="846" spans="2:9" x14ac:dyDescent="0.25">
      <c r="B846" s="62"/>
      <c r="C846" s="62"/>
      <c r="D846" s="62"/>
      <c r="E846"/>
      <c r="F846"/>
      <c r="G846"/>
      <c r="H846"/>
      <c r="I846"/>
    </row>
    <row r="847" spans="2:9" x14ac:dyDescent="0.25">
      <c r="B847" s="62"/>
      <c r="C847" s="62"/>
      <c r="D847" s="62"/>
      <c r="E847"/>
      <c r="F847"/>
      <c r="G847"/>
      <c r="H847"/>
      <c r="I847"/>
    </row>
    <row r="848" spans="2:9" x14ac:dyDescent="0.25">
      <c r="B848" s="62"/>
      <c r="C848" s="62"/>
      <c r="D848" s="62"/>
      <c r="E848"/>
      <c r="F848"/>
      <c r="G848"/>
      <c r="H848"/>
      <c r="I848"/>
    </row>
    <row r="849" spans="2:9" x14ac:dyDescent="0.25">
      <c r="B849" s="62"/>
      <c r="C849" s="62"/>
      <c r="D849" s="62"/>
      <c r="E849"/>
      <c r="F849"/>
      <c r="G849"/>
      <c r="H849"/>
      <c r="I849"/>
    </row>
    <row r="850" spans="2:9" x14ac:dyDescent="0.25">
      <c r="B850" s="62"/>
      <c r="C850" s="62"/>
      <c r="D850" s="62"/>
      <c r="E850"/>
      <c r="F850"/>
      <c r="G850"/>
      <c r="H850"/>
      <c r="I850"/>
    </row>
    <row r="851" spans="2:9" x14ac:dyDescent="0.25">
      <c r="B851" s="62"/>
      <c r="C851" s="62"/>
      <c r="D851" s="62"/>
      <c r="E851"/>
      <c r="F851"/>
      <c r="G851"/>
      <c r="H851"/>
      <c r="I851"/>
    </row>
    <row r="852" spans="2:9" x14ac:dyDescent="0.25">
      <c r="B852" s="62"/>
      <c r="C852" s="62"/>
      <c r="D852" s="62"/>
      <c r="E852"/>
      <c r="F852"/>
      <c r="G852"/>
      <c r="H852"/>
      <c r="I852"/>
    </row>
    <row r="853" spans="2:9" x14ac:dyDescent="0.25">
      <c r="B853" s="62"/>
      <c r="C853" s="62"/>
      <c r="D853" s="62"/>
      <c r="E853"/>
      <c r="F853"/>
      <c r="G853"/>
      <c r="H853"/>
      <c r="I853"/>
    </row>
    <row r="854" spans="2:9" x14ac:dyDescent="0.25">
      <c r="B854" s="62"/>
      <c r="C854" s="62"/>
      <c r="D854" s="62"/>
      <c r="E854"/>
      <c r="F854"/>
      <c r="G854"/>
      <c r="H854"/>
      <c r="I854"/>
    </row>
    <row r="855" spans="2:9" x14ac:dyDescent="0.25">
      <c r="B855" s="62"/>
      <c r="C855" s="62"/>
      <c r="D855" s="62"/>
      <c r="E855"/>
      <c r="F855"/>
      <c r="G855"/>
      <c r="H855"/>
      <c r="I855"/>
    </row>
    <row r="856" spans="2:9" x14ac:dyDescent="0.25">
      <c r="B856" s="62"/>
      <c r="C856" s="62"/>
      <c r="D856" s="62"/>
      <c r="E856"/>
      <c r="F856"/>
      <c r="G856"/>
      <c r="H856"/>
      <c r="I856"/>
    </row>
    <row r="857" spans="2:9" x14ac:dyDescent="0.25">
      <c r="B857" s="62"/>
      <c r="C857" s="62"/>
      <c r="D857" s="62"/>
      <c r="E857"/>
      <c r="F857"/>
      <c r="G857"/>
      <c r="H857"/>
      <c r="I857"/>
    </row>
    <row r="858" spans="2:9" x14ac:dyDescent="0.25">
      <c r="B858" s="62"/>
      <c r="C858" s="62"/>
      <c r="D858" s="62"/>
      <c r="E858"/>
      <c r="F858"/>
      <c r="G858"/>
      <c r="H858"/>
      <c r="I858"/>
    </row>
    <row r="859" spans="2:9" x14ac:dyDescent="0.25">
      <c r="B859" s="62"/>
      <c r="C859" s="62"/>
      <c r="D859" s="62"/>
      <c r="E859"/>
      <c r="F859"/>
      <c r="G859"/>
      <c r="H859"/>
      <c r="I859"/>
    </row>
    <row r="860" spans="2:9" x14ac:dyDescent="0.25">
      <c r="B860" s="62"/>
      <c r="C860" s="62"/>
      <c r="D860" s="62"/>
      <c r="E860"/>
      <c r="F860"/>
      <c r="G860"/>
      <c r="H860"/>
      <c r="I860"/>
    </row>
    <row r="861" spans="2:9" x14ac:dyDescent="0.25">
      <c r="B861" s="62"/>
      <c r="C861" s="62"/>
      <c r="D861" s="62"/>
      <c r="E861"/>
      <c r="F861"/>
      <c r="G861"/>
      <c r="H861"/>
      <c r="I861"/>
    </row>
    <row r="862" spans="2:9" x14ac:dyDescent="0.25">
      <c r="B862" s="62"/>
      <c r="C862" s="62"/>
      <c r="D862" s="62"/>
      <c r="E862"/>
      <c r="F862"/>
      <c r="G862"/>
      <c r="H862"/>
      <c r="I862"/>
    </row>
    <row r="863" spans="2:9" x14ac:dyDescent="0.25">
      <c r="B863" s="62"/>
      <c r="C863" s="62"/>
      <c r="D863" s="62"/>
      <c r="E863"/>
      <c r="F863"/>
      <c r="G863"/>
      <c r="H863"/>
      <c r="I863"/>
    </row>
    <row r="864" spans="2:9" x14ac:dyDescent="0.25">
      <c r="B864" s="62"/>
      <c r="C864" s="62"/>
      <c r="D864" s="62"/>
      <c r="E864"/>
      <c r="F864"/>
      <c r="G864"/>
      <c r="H864"/>
      <c r="I864"/>
    </row>
    <row r="865" spans="2:9" x14ac:dyDescent="0.25">
      <c r="B865" s="62"/>
      <c r="C865" s="62"/>
      <c r="D865" s="62"/>
      <c r="E865"/>
      <c r="F865"/>
      <c r="G865"/>
      <c r="H865"/>
      <c r="I865"/>
    </row>
    <row r="866" spans="2:9" x14ac:dyDescent="0.25">
      <c r="B866" s="62"/>
      <c r="C866" s="62"/>
      <c r="D866" s="62"/>
      <c r="E866"/>
      <c r="F866"/>
      <c r="G866"/>
      <c r="H866"/>
      <c r="I866"/>
    </row>
    <row r="867" spans="2:9" x14ac:dyDescent="0.25">
      <c r="B867" s="62"/>
      <c r="C867" s="62"/>
      <c r="D867" s="62"/>
      <c r="E867"/>
      <c r="F867"/>
      <c r="G867"/>
      <c r="H867"/>
      <c r="I867"/>
    </row>
    <row r="868" spans="2:9" x14ac:dyDescent="0.25">
      <c r="B868" s="62"/>
      <c r="C868" s="62"/>
      <c r="D868" s="62"/>
      <c r="E868"/>
      <c r="F868"/>
      <c r="G868"/>
      <c r="H868"/>
      <c r="I868"/>
    </row>
    <row r="869" spans="2:9" x14ac:dyDescent="0.25">
      <c r="B869" s="62"/>
      <c r="C869" s="62"/>
      <c r="D869" s="62"/>
      <c r="E869"/>
      <c r="F869"/>
      <c r="G869"/>
      <c r="H869"/>
      <c r="I869"/>
    </row>
    <row r="870" spans="2:9" x14ac:dyDescent="0.25">
      <c r="B870" s="62"/>
      <c r="C870" s="62"/>
      <c r="D870" s="62"/>
      <c r="E870"/>
      <c r="F870"/>
      <c r="G870"/>
      <c r="H870"/>
      <c r="I870"/>
    </row>
    <row r="871" spans="2:9" x14ac:dyDescent="0.25">
      <c r="B871" s="62"/>
      <c r="C871" s="62"/>
      <c r="D871" s="62"/>
      <c r="E871"/>
      <c r="F871"/>
      <c r="G871"/>
      <c r="H871"/>
      <c r="I871"/>
    </row>
    <row r="872" spans="2:9" x14ac:dyDescent="0.25">
      <c r="B872" s="62"/>
      <c r="C872" s="62"/>
      <c r="D872" s="62"/>
      <c r="E872"/>
      <c r="F872"/>
      <c r="G872"/>
      <c r="H872"/>
      <c r="I872"/>
    </row>
    <row r="873" spans="2:9" x14ac:dyDescent="0.25">
      <c r="B873" s="62"/>
      <c r="C873" s="62"/>
      <c r="D873" s="62"/>
      <c r="E873"/>
      <c r="F873"/>
      <c r="G873"/>
      <c r="H873"/>
      <c r="I873"/>
    </row>
    <row r="874" spans="2:9" x14ac:dyDescent="0.25">
      <c r="B874" s="62"/>
      <c r="C874" s="62"/>
      <c r="D874" s="62"/>
      <c r="E874"/>
      <c r="F874"/>
      <c r="G874"/>
      <c r="H874"/>
      <c r="I874"/>
    </row>
    <row r="875" spans="2:9" x14ac:dyDescent="0.25">
      <c r="B875" s="62"/>
      <c r="C875" s="62"/>
      <c r="D875" s="62"/>
      <c r="E875"/>
      <c r="F875"/>
      <c r="G875"/>
      <c r="H875"/>
      <c r="I875"/>
    </row>
    <row r="876" spans="2:9" x14ac:dyDescent="0.25">
      <c r="B876" s="62"/>
      <c r="C876" s="62"/>
      <c r="D876" s="62"/>
      <c r="E876"/>
      <c r="F876"/>
      <c r="G876"/>
      <c r="H876"/>
      <c r="I876"/>
    </row>
    <row r="877" spans="2:9" x14ac:dyDescent="0.25">
      <c r="B877" s="62"/>
      <c r="C877" s="62"/>
      <c r="D877" s="62"/>
      <c r="E877"/>
      <c r="F877"/>
      <c r="G877"/>
      <c r="H877"/>
      <c r="I877"/>
    </row>
    <row r="878" spans="2:9" x14ac:dyDescent="0.25">
      <c r="B878" s="62"/>
      <c r="C878" s="62"/>
      <c r="D878" s="62"/>
      <c r="E878"/>
      <c r="F878"/>
      <c r="G878"/>
      <c r="H878"/>
      <c r="I878"/>
    </row>
    <row r="879" spans="2:9" x14ac:dyDescent="0.25">
      <c r="B879" s="62"/>
      <c r="C879" s="62"/>
      <c r="D879" s="62"/>
      <c r="E879"/>
      <c r="F879"/>
      <c r="G879"/>
      <c r="H879"/>
      <c r="I879"/>
    </row>
    <row r="880" spans="2:9" x14ac:dyDescent="0.25">
      <c r="B880" s="62"/>
      <c r="C880" s="62"/>
      <c r="D880" s="62"/>
      <c r="E880"/>
      <c r="F880"/>
      <c r="G880"/>
      <c r="H880"/>
      <c r="I880"/>
    </row>
    <row r="881" spans="2:9" x14ac:dyDescent="0.25">
      <c r="B881" s="62"/>
      <c r="C881" s="62"/>
      <c r="D881" s="62"/>
      <c r="E881"/>
      <c r="F881"/>
      <c r="G881"/>
      <c r="H881"/>
      <c r="I881"/>
    </row>
    <row r="882" spans="2:9" x14ac:dyDescent="0.25">
      <c r="B882" s="62"/>
      <c r="C882" s="62"/>
      <c r="D882" s="62"/>
      <c r="E882"/>
      <c r="F882"/>
      <c r="G882"/>
      <c r="H882"/>
      <c r="I882"/>
    </row>
    <row r="883" spans="2:9" x14ac:dyDescent="0.25">
      <c r="B883" s="62"/>
      <c r="C883" s="62"/>
      <c r="D883" s="62"/>
      <c r="E883"/>
      <c r="F883"/>
      <c r="G883"/>
      <c r="H883"/>
      <c r="I883"/>
    </row>
    <row r="884" spans="2:9" x14ac:dyDescent="0.25">
      <c r="B884" s="62"/>
      <c r="C884" s="62"/>
      <c r="D884" s="62"/>
      <c r="E884"/>
      <c r="F884"/>
      <c r="G884"/>
      <c r="H884"/>
      <c r="I884"/>
    </row>
    <row r="885" spans="2:9" x14ac:dyDescent="0.25">
      <c r="B885" s="62"/>
      <c r="C885" s="62"/>
      <c r="D885" s="62"/>
      <c r="E885"/>
      <c r="F885"/>
      <c r="G885"/>
      <c r="H885"/>
      <c r="I885"/>
    </row>
    <row r="886" spans="2:9" x14ac:dyDescent="0.25">
      <c r="B886" s="62"/>
      <c r="C886" s="62"/>
      <c r="D886" s="62"/>
      <c r="E886"/>
      <c r="F886"/>
      <c r="G886"/>
      <c r="H886"/>
      <c r="I886"/>
    </row>
    <row r="887" spans="2:9" x14ac:dyDescent="0.25">
      <c r="B887" s="62"/>
      <c r="C887" s="62"/>
      <c r="D887" s="62"/>
      <c r="E887"/>
      <c r="F887"/>
      <c r="G887"/>
      <c r="H887"/>
      <c r="I887"/>
    </row>
    <row r="888" spans="2:9" x14ac:dyDescent="0.25">
      <c r="B888" s="62"/>
      <c r="C888" s="62"/>
      <c r="D888" s="62"/>
      <c r="E888"/>
      <c r="F888"/>
      <c r="G888"/>
      <c r="H888"/>
      <c r="I888"/>
    </row>
    <row r="889" spans="2:9" x14ac:dyDescent="0.25">
      <c r="B889" s="62"/>
      <c r="C889" s="62"/>
      <c r="D889" s="62"/>
      <c r="E889"/>
      <c r="F889"/>
      <c r="G889"/>
      <c r="H889"/>
      <c r="I889"/>
    </row>
    <row r="890" spans="2:9" x14ac:dyDescent="0.25">
      <c r="B890" s="62"/>
      <c r="C890" s="62"/>
      <c r="D890" s="62"/>
      <c r="E890"/>
      <c r="F890"/>
      <c r="G890"/>
      <c r="H890"/>
      <c r="I890"/>
    </row>
    <row r="891" spans="2:9" x14ac:dyDescent="0.25">
      <c r="B891" s="62"/>
      <c r="C891" s="62"/>
      <c r="D891" s="62"/>
      <c r="E891"/>
      <c r="F891"/>
      <c r="G891"/>
      <c r="H891"/>
      <c r="I891"/>
    </row>
    <row r="892" spans="2:9" x14ac:dyDescent="0.25">
      <c r="B892" s="62"/>
      <c r="C892" s="62"/>
      <c r="D892" s="62"/>
      <c r="E892"/>
      <c r="F892"/>
      <c r="G892"/>
      <c r="H892"/>
      <c r="I892"/>
    </row>
    <row r="893" spans="2:9" x14ac:dyDescent="0.25">
      <c r="B893" s="62"/>
      <c r="C893" s="62"/>
      <c r="D893" s="62"/>
      <c r="E893"/>
      <c r="F893"/>
      <c r="G893"/>
      <c r="H893"/>
      <c r="I893"/>
    </row>
    <row r="894" spans="2:9" x14ac:dyDescent="0.25">
      <c r="B894" s="62"/>
      <c r="C894" s="62"/>
      <c r="D894" s="62"/>
      <c r="E894"/>
      <c r="F894"/>
      <c r="G894"/>
      <c r="H894"/>
      <c r="I894"/>
    </row>
    <row r="895" spans="2:9" x14ac:dyDescent="0.25">
      <c r="B895" s="62"/>
      <c r="C895" s="62"/>
      <c r="D895" s="62"/>
      <c r="E895"/>
      <c r="F895"/>
      <c r="G895"/>
      <c r="H895"/>
      <c r="I895"/>
    </row>
    <row r="896" spans="2:9" x14ac:dyDescent="0.25">
      <c r="B896" s="62"/>
      <c r="C896" s="62"/>
      <c r="D896" s="62"/>
      <c r="E896"/>
      <c r="F896"/>
      <c r="G896"/>
      <c r="H896"/>
      <c r="I896"/>
    </row>
    <row r="897" spans="2:9" x14ac:dyDescent="0.25">
      <c r="B897" s="62"/>
      <c r="C897" s="62"/>
      <c r="D897" s="62"/>
      <c r="E897"/>
      <c r="F897"/>
      <c r="G897"/>
      <c r="H897"/>
      <c r="I897"/>
    </row>
    <row r="898" spans="2:9" x14ac:dyDescent="0.25">
      <c r="B898" s="62"/>
      <c r="C898" s="62"/>
      <c r="D898" s="62"/>
      <c r="E898"/>
      <c r="F898"/>
      <c r="G898"/>
      <c r="H898"/>
      <c r="I898"/>
    </row>
    <row r="899" spans="2:9" x14ac:dyDescent="0.25">
      <c r="B899" s="62"/>
      <c r="C899" s="62"/>
      <c r="D899" s="62"/>
      <c r="E899"/>
      <c r="F899"/>
      <c r="G899"/>
      <c r="H899"/>
      <c r="I899"/>
    </row>
    <row r="900" spans="2:9" x14ac:dyDescent="0.25">
      <c r="B900" s="62"/>
      <c r="C900" s="62"/>
      <c r="D900" s="62"/>
      <c r="E900"/>
      <c r="F900"/>
      <c r="G900"/>
      <c r="H900"/>
      <c r="I900"/>
    </row>
    <row r="901" spans="2:9" x14ac:dyDescent="0.25">
      <c r="B901" s="62"/>
      <c r="C901" s="62"/>
      <c r="D901" s="62"/>
      <c r="E901"/>
      <c r="F901"/>
      <c r="G901"/>
      <c r="H901"/>
      <c r="I901"/>
    </row>
    <row r="902" spans="2:9" x14ac:dyDescent="0.25">
      <c r="B902" s="62"/>
      <c r="C902" s="62"/>
      <c r="D902" s="62"/>
      <c r="E902"/>
      <c r="F902"/>
      <c r="G902"/>
      <c r="H902"/>
      <c r="I902"/>
    </row>
    <row r="903" spans="2:9" x14ac:dyDescent="0.25">
      <c r="B903" s="62"/>
      <c r="C903" s="62"/>
      <c r="D903" s="62"/>
      <c r="E903"/>
      <c r="F903"/>
      <c r="G903"/>
      <c r="H903"/>
      <c r="I903"/>
    </row>
    <row r="904" spans="2:9" x14ac:dyDescent="0.25">
      <c r="B904" s="62"/>
      <c r="C904" s="62"/>
      <c r="D904" s="62"/>
      <c r="E904"/>
      <c r="F904"/>
      <c r="G904"/>
      <c r="H904"/>
      <c r="I904"/>
    </row>
    <row r="905" spans="2:9" x14ac:dyDescent="0.25">
      <c r="B905" s="62"/>
      <c r="C905" s="62"/>
      <c r="D905" s="62"/>
      <c r="E905"/>
      <c r="F905"/>
      <c r="G905"/>
      <c r="H905"/>
      <c r="I905"/>
    </row>
    <row r="906" spans="2:9" x14ac:dyDescent="0.25">
      <c r="B906" s="62"/>
      <c r="C906" s="62"/>
      <c r="D906" s="62"/>
      <c r="E906"/>
      <c r="F906"/>
      <c r="G906"/>
      <c r="H906"/>
      <c r="I906"/>
    </row>
    <row r="907" spans="2:9" x14ac:dyDescent="0.25">
      <c r="B907" s="62"/>
      <c r="C907" s="62"/>
      <c r="D907" s="62"/>
      <c r="E907"/>
      <c r="F907"/>
      <c r="G907"/>
      <c r="H907"/>
      <c r="I907"/>
    </row>
    <row r="908" spans="2:9" x14ac:dyDescent="0.25">
      <c r="B908" s="62"/>
      <c r="C908" s="62"/>
      <c r="D908" s="62"/>
      <c r="E908"/>
      <c r="F908"/>
      <c r="G908"/>
      <c r="H908"/>
      <c r="I908"/>
    </row>
    <row r="909" spans="2:9" x14ac:dyDescent="0.25">
      <c r="B909" s="62"/>
      <c r="C909" s="62"/>
      <c r="D909" s="62"/>
      <c r="E909"/>
      <c r="F909"/>
      <c r="G909"/>
      <c r="H909"/>
      <c r="I909"/>
    </row>
    <row r="910" spans="2:9" x14ac:dyDescent="0.25">
      <c r="B910" s="62"/>
      <c r="C910" s="62"/>
      <c r="D910" s="62"/>
      <c r="E910"/>
      <c r="F910"/>
      <c r="G910"/>
      <c r="H910"/>
      <c r="I910"/>
    </row>
    <row r="911" spans="2:9" x14ac:dyDescent="0.25">
      <c r="B911" s="62"/>
      <c r="C911" s="62"/>
      <c r="D911" s="62"/>
      <c r="E911"/>
      <c r="F911"/>
      <c r="G911"/>
      <c r="H911"/>
      <c r="I911"/>
    </row>
    <row r="912" spans="2:9" x14ac:dyDescent="0.25">
      <c r="B912" s="62"/>
      <c r="C912" s="62"/>
      <c r="D912" s="62"/>
      <c r="E912"/>
      <c r="F912"/>
      <c r="G912"/>
      <c r="H912"/>
      <c r="I912"/>
    </row>
    <row r="913" spans="2:9" x14ac:dyDescent="0.25">
      <c r="B913" s="62"/>
      <c r="C913" s="62"/>
      <c r="D913" s="62"/>
      <c r="E913"/>
      <c r="F913"/>
      <c r="G913"/>
      <c r="H913"/>
      <c r="I913"/>
    </row>
    <row r="914" spans="2:9" x14ac:dyDescent="0.25">
      <c r="B914" s="62"/>
      <c r="C914" s="62"/>
      <c r="D914" s="62"/>
      <c r="E914"/>
      <c r="F914"/>
      <c r="G914"/>
      <c r="H914"/>
      <c r="I914"/>
    </row>
    <row r="915" spans="2:9" x14ac:dyDescent="0.25">
      <c r="B915" s="62"/>
      <c r="C915" s="62"/>
      <c r="D915" s="62"/>
      <c r="E915"/>
      <c r="F915"/>
      <c r="G915"/>
      <c r="H915"/>
      <c r="I915"/>
    </row>
    <row r="916" spans="2:9" x14ac:dyDescent="0.25">
      <c r="B916" s="62"/>
      <c r="C916" s="62"/>
      <c r="D916" s="62"/>
      <c r="E916"/>
      <c r="F916"/>
      <c r="G916"/>
      <c r="H916"/>
      <c r="I916"/>
    </row>
    <row r="917" spans="2:9" x14ac:dyDescent="0.25">
      <c r="B917" s="62"/>
      <c r="C917" s="62"/>
      <c r="D917" s="62"/>
      <c r="E917"/>
      <c r="F917"/>
      <c r="G917"/>
      <c r="H917"/>
      <c r="I917"/>
    </row>
    <row r="918" spans="2:9" x14ac:dyDescent="0.25">
      <c r="B918" s="62"/>
      <c r="C918" s="62"/>
      <c r="D918" s="62"/>
      <c r="E918"/>
      <c r="F918"/>
      <c r="G918"/>
      <c r="H918"/>
      <c r="I918"/>
    </row>
    <row r="919" spans="2:9" x14ac:dyDescent="0.25">
      <c r="B919" s="62"/>
      <c r="C919" s="62"/>
      <c r="D919" s="62"/>
      <c r="E919"/>
      <c r="F919"/>
      <c r="G919"/>
      <c r="H919"/>
      <c r="I919"/>
    </row>
    <row r="920" spans="2:9" x14ac:dyDescent="0.25">
      <c r="B920" s="62"/>
      <c r="C920" s="62"/>
      <c r="D920" s="62"/>
      <c r="E920"/>
      <c r="F920"/>
      <c r="G920"/>
      <c r="H920"/>
      <c r="I920"/>
    </row>
    <row r="921" spans="2:9" x14ac:dyDescent="0.25">
      <c r="B921" s="62"/>
      <c r="C921" s="62"/>
      <c r="D921" s="62"/>
      <c r="E921"/>
      <c r="F921"/>
      <c r="G921"/>
      <c r="H921"/>
      <c r="I921"/>
    </row>
    <row r="922" spans="2:9" x14ac:dyDescent="0.25">
      <c r="B922" s="62"/>
      <c r="C922" s="62"/>
      <c r="D922" s="62"/>
      <c r="E922"/>
      <c r="F922"/>
      <c r="G922"/>
      <c r="H922"/>
      <c r="I922"/>
    </row>
    <row r="923" spans="2:9" x14ac:dyDescent="0.25">
      <c r="B923" s="62"/>
      <c r="C923" s="62"/>
      <c r="D923" s="62"/>
      <c r="E923"/>
      <c r="F923"/>
      <c r="G923"/>
      <c r="H923"/>
      <c r="I923"/>
    </row>
    <row r="924" spans="2:9" x14ac:dyDescent="0.25">
      <c r="B924" s="62"/>
      <c r="C924" s="62"/>
      <c r="D924" s="62"/>
      <c r="E924"/>
      <c r="F924"/>
      <c r="G924"/>
      <c r="H924"/>
      <c r="I924"/>
    </row>
    <row r="925" spans="2:9" x14ac:dyDescent="0.25">
      <c r="B925" s="62"/>
      <c r="C925" s="62"/>
      <c r="D925" s="62"/>
      <c r="E925"/>
      <c r="F925"/>
      <c r="G925"/>
      <c r="H925"/>
      <c r="I925"/>
    </row>
    <row r="926" spans="2:9" x14ac:dyDescent="0.25">
      <c r="B926" s="62"/>
      <c r="C926" s="62"/>
      <c r="D926" s="62"/>
      <c r="E926"/>
      <c r="F926"/>
      <c r="G926"/>
      <c r="H926"/>
      <c r="I926"/>
    </row>
    <row r="927" spans="2:9" x14ac:dyDescent="0.25">
      <c r="B927" s="62"/>
      <c r="C927" s="62"/>
      <c r="D927" s="62"/>
      <c r="E927"/>
      <c r="F927"/>
      <c r="G927"/>
      <c r="H927"/>
      <c r="I927"/>
    </row>
    <row r="928" spans="2:9" x14ac:dyDescent="0.25">
      <c r="B928" s="62"/>
      <c r="C928" s="62"/>
      <c r="D928" s="62"/>
      <c r="E928"/>
      <c r="F928"/>
      <c r="G928"/>
      <c r="H928"/>
      <c r="I928"/>
    </row>
    <row r="929" spans="2:9" x14ac:dyDescent="0.25">
      <c r="B929" s="62"/>
      <c r="C929" s="62"/>
      <c r="D929" s="62"/>
      <c r="E929"/>
      <c r="F929"/>
      <c r="G929"/>
      <c r="H929"/>
      <c r="I929"/>
    </row>
    <row r="930" spans="2:9" x14ac:dyDescent="0.25">
      <c r="B930" s="62"/>
      <c r="C930" s="62"/>
      <c r="D930" s="62"/>
      <c r="E930"/>
      <c r="F930"/>
      <c r="G930"/>
      <c r="H930"/>
      <c r="I930"/>
    </row>
    <row r="931" spans="2:9" x14ac:dyDescent="0.25">
      <c r="B931" s="62"/>
      <c r="C931" s="62"/>
      <c r="D931" s="62"/>
      <c r="E931"/>
      <c r="F931"/>
      <c r="G931"/>
      <c r="H931"/>
      <c r="I931"/>
    </row>
    <row r="932" spans="2:9" x14ac:dyDescent="0.25">
      <c r="B932" s="62"/>
      <c r="C932" s="62"/>
      <c r="D932" s="62"/>
      <c r="E932"/>
      <c r="F932"/>
      <c r="G932"/>
      <c r="H932"/>
      <c r="I932"/>
    </row>
    <row r="933" spans="2:9" x14ac:dyDescent="0.25">
      <c r="B933" s="62"/>
      <c r="C933" s="62"/>
      <c r="D933" s="62"/>
      <c r="E933"/>
      <c r="F933"/>
      <c r="G933"/>
      <c r="H933"/>
      <c r="I933"/>
    </row>
    <row r="934" spans="2:9" x14ac:dyDescent="0.25">
      <c r="B934" s="62"/>
      <c r="C934" s="62"/>
      <c r="D934" s="62"/>
      <c r="E934"/>
      <c r="F934"/>
      <c r="G934"/>
      <c r="H934"/>
      <c r="I934"/>
    </row>
    <row r="935" spans="2:9" x14ac:dyDescent="0.25">
      <c r="B935" s="62"/>
      <c r="C935" s="62"/>
      <c r="D935" s="62"/>
      <c r="E935"/>
      <c r="F935"/>
      <c r="G935"/>
      <c r="H935"/>
      <c r="I935"/>
    </row>
    <row r="936" spans="2:9" x14ac:dyDescent="0.25">
      <c r="B936" s="62"/>
      <c r="C936" s="62"/>
      <c r="D936" s="62"/>
      <c r="E936"/>
      <c r="F936"/>
      <c r="G936"/>
      <c r="H936"/>
      <c r="I936"/>
    </row>
    <row r="937" spans="2:9" x14ac:dyDescent="0.25">
      <c r="B937" s="62"/>
      <c r="C937" s="62"/>
      <c r="D937" s="62"/>
      <c r="E937"/>
      <c r="F937"/>
      <c r="G937"/>
      <c r="H937"/>
      <c r="I937"/>
    </row>
    <row r="938" spans="2:9" x14ac:dyDescent="0.25">
      <c r="B938" s="62"/>
      <c r="C938" s="62"/>
      <c r="D938" s="62"/>
      <c r="E938"/>
      <c r="F938"/>
      <c r="G938"/>
      <c r="H938"/>
      <c r="I938"/>
    </row>
    <row r="939" spans="2:9" x14ac:dyDescent="0.25">
      <c r="B939" s="62"/>
      <c r="C939" s="62"/>
      <c r="D939" s="62"/>
      <c r="E939"/>
      <c r="F939"/>
      <c r="G939"/>
      <c r="H939"/>
      <c r="I939"/>
    </row>
    <row r="940" spans="2:9" x14ac:dyDescent="0.25">
      <c r="B940" s="62"/>
      <c r="C940" s="62"/>
      <c r="D940" s="62"/>
      <c r="E940"/>
      <c r="F940"/>
      <c r="G940"/>
      <c r="H940"/>
      <c r="I940"/>
    </row>
    <row r="941" spans="2:9" x14ac:dyDescent="0.25">
      <c r="B941" s="62"/>
      <c r="C941" s="62"/>
      <c r="D941" s="62"/>
      <c r="E941"/>
      <c r="F941"/>
      <c r="G941"/>
      <c r="H941"/>
      <c r="I941"/>
    </row>
    <row r="942" spans="2:9" x14ac:dyDescent="0.25">
      <c r="B942" s="62"/>
      <c r="C942" s="62"/>
      <c r="D942" s="62"/>
      <c r="E942"/>
      <c r="F942"/>
      <c r="G942"/>
      <c r="H942"/>
      <c r="I942"/>
    </row>
    <row r="943" spans="2:9" x14ac:dyDescent="0.25">
      <c r="B943" s="62"/>
      <c r="C943" s="62"/>
      <c r="D943" s="62"/>
      <c r="E943"/>
      <c r="F943"/>
      <c r="G943"/>
      <c r="H943"/>
      <c r="I943"/>
    </row>
    <row r="944" spans="2:9" x14ac:dyDescent="0.25">
      <c r="B944" s="62"/>
      <c r="C944" s="62"/>
      <c r="D944" s="62"/>
      <c r="E944"/>
      <c r="F944"/>
      <c r="G944"/>
      <c r="H944"/>
      <c r="I944"/>
    </row>
    <row r="945" spans="2:9" x14ac:dyDescent="0.25">
      <c r="B945" s="62"/>
      <c r="C945" s="62"/>
      <c r="D945" s="62"/>
      <c r="E945"/>
      <c r="F945"/>
      <c r="G945"/>
      <c r="H945"/>
      <c r="I945"/>
    </row>
    <row r="946" spans="2:9" x14ac:dyDescent="0.25">
      <c r="B946" s="62"/>
      <c r="C946" s="62"/>
      <c r="D946" s="62"/>
      <c r="E946"/>
      <c r="F946"/>
      <c r="G946"/>
      <c r="H946"/>
      <c r="I946"/>
    </row>
    <row r="947" spans="2:9" x14ac:dyDescent="0.25">
      <c r="B947" s="62"/>
      <c r="C947" s="62"/>
      <c r="D947" s="62"/>
      <c r="E947"/>
      <c r="F947"/>
      <c r="G947"/>
      <c r="H947"/>
      <c r="I947"/>
    </row>
    <row r="948" spans="2:9" x14ac:dyDescent="0.25">
      <c r="B948" s="62"/>
      <c r="C948" s="62"/>
      <c r="D948" s="62"/>
      <c r="E948"/>
      <c r="F948"/>
      <c r="G948"/>
      <c r="H948"/>
      <c r="I948"/>
    </row>
    <row r="949" spans="2:9" x14ac:dyDescent="0.25">
      <c r="B949" s="62"/>
      <c r="C949" s="62"/>
      <c r="D949" s="62"/>
      <c r="E949"/>
      <c r="F949"/>
      <c r="G949"/>
      <c r="H949"/>
      <c r="I949"/>
    </row>
    <row r="950" spans="2:9" x14ac:dyDescent="0.25">
      <c r="B950" s="62"/>
      <c r="C950" s="62"/>
      <c r="D950" s="62"/>
      <c r="E950"/>
      <c r="F950"/>
      <c r="G950"/>
      <c r="H950"/>
      <c r="I950"/>
    </row>
    <row r="951" spans="2:9" x14ac:dyDescent="0.25">
      <c r="B951" s="62"/>
      <c r="C951" s="62"/>
      <c r="D951" s="62"/>
      <c r="E951"/>
      <c r="F951"/>
      <c r="G951"/>
      <c r="H951"/>
      <c r="I951"/>
    </row>
    <row r="952" spans="2:9" x14ac:dyDescent="0.25">
      <c r="B952" s="62"/>
      <c r="C952" s="62"/>
      <c r="D952" s="62"/>
      <c r="E952"/>
      <c r="F952"/>
      <c r="G952"/>
      <c r="H952"/>
      <c r="I952"/>
    </row>
    <row r="953" spans="2:9" x14ac:dyDescent="0.25">
      <c r="B953" s="62"/>
      <c r="C953" s="62"/>
      <c r="D953" s="62"/>
      <c r="E953"/>
      <c r="F953"/>
      <c r="G953"/>
      <c r="H953"/>
      <c r="I953"/>
    </row>
    <row r="954" spans="2:9" x14ac:dyDescent="0.25">
      <c r="B954" s="62"/>
      <c r="C954" s="62"/>
      <c r="D954" s="62"/>
      <c r="E954"/>
      <c r="F954"/>
      <c r="G954"/>
      <c r="H954"/>
      <c r="I954"/>
    </row>
    <row r="955" spans="2:9" x14ac:dyDescent="0.25">
      <c r="B955" s="62"/>
      <c r="C955" s="62"/>
      <c r="D955" s="62"/>
      <c r="E955"/>
      <c r="F955"/>
      <c r="G955"/>
      <c r="H955"/>
      <c r="I955"/>
    </row>
    <row r="956" spans="2:9" x14ac:dyDescent="0.25">
      <c r="B956" s="62"/>
      <c r="C956" s="62"/>
      <c r="D956" s="62"/>
      <c r="E956"/>
      <c r="F956"/>
      <c r="G956"/>
      <c r="H956"/>
      <c r="I956"/>
    </row>
    <row r="957" spans="2:9" x14ac:dyDescent="0.25">
      <c r="B957" s="62"/>
      <c r="C957" s="62"/>
      <c r="D957" s="62"/>
      <c r="E957"/>
      <c r="F957"/>
      <c r="G957"/>
      <c r="H957"/>
      <c r="I957"/>
    </row>
    <row r="958" spans="2:9" x14ac:dyDescent="0.25">
      <c r="B958" s="62"/>
      <c r="C958" s="62"/>
      <c r="D958" s="62"/>
      <c r="E958"/>
      <c r="F958"/>
      <c r="G958"/>
      <c r="H958"/>
      <c r="I958"/>
    </row>
    <row r="959" spans="2:9" x14ac:dyDescent="0.25">
      <c r="B959" s="62"/>
      <c r="C959" s="62"/>
      <c r="D959" s="62"/>
      <c r="E959"/>
      <c r="F959"/>
      <c r="G959"/>
      <c r="H959"/>
      <c r="I959"/>
    </row>
    <row r="960" spans="2:9" x14ac:dyDescent="0.25">
      <c r="B960" s="62"/>
      <c r="C960" s="62"/>
      <c r="D960" s="62"/>
      <c r="E960"/>
      <c r="F960"/>
      <c r="G960"/>
      <c r="H960"/>
      <c r="I960"/>
    </row>
    <row r="961" spans="2:9" x14ac:dyDescent="0.25">
      <c r="B961" s="62"/>
      <c r="C961" s="62"/>
      <c r="D961" s="62"/>
      <c r="E961"/>
      <c r="F961"/>
      <c r="G961"/>
      <c r="H961"/>
      <c r="I961"/>
    </row>
    <row r="962" spans="2:9" x14ac:dyDescent="0.25">
      <c r="B962" s="62"/>
      <c r="C962" s="62"/>
      <c r="D962" s="62"/>
      <c r="E962"/>
      <c r="F962"/>
      <c r="G962"/>
      <c r="H962"/>
      <c r="I962"/>
    </row>
    <row r="963" spans="2:9" x14ac:dyDescent="0.25">
      <c r="B963" s="62"/>
      <c r="C963" s="62"/>
      <c r="D963" s="62"/>
      <c r="E963"/>
      <c r="F963"/>
      <c r="G963"/>
      <c r="H963"/>
      <c r="I963"/>
    </row>
    <row r="964" spans="2:9" x14ac:dyDescent="0.25">
      <c r="B964" s="62"/>
      <c r="C964" s="62"/>
      <c r="D964" s="62"/>
      <c r="E964"/>
      <c r="F964"/>
      <c r="G964"/>
      <c r="H964"/>
      <c r="I964"/>
    </row>
    <row r="965" spans="2:9" x14ac:dyDescent="0.25">
      <c r="B965" s="62"/>
      <c r="C965" s="62"/>
      <c r="D965" s="62"/>
      <c r="E965"/>
      <c r="F965"/>
      <c r="G965"/>
      <c r="H965"/>
      <c r="I965"/>
    </row>
    <row r="966" spans="2:9" x14ac:dyDescent="0.25">
      <c r="B966" s="62"/>
      <c r="C966" s="62"/>
      <c r="D966" s="62"/>
      <c r="E966"/>
      <c r="F966"/>
      <c r="G966"/>
      <c r="H966"/>
      <c r="I966"/>
    </row>
    <row r="967" spans="2:9" x14ac:dyDescent="0.25">
      <c r="B967" s="62"/>
      <c r="C967" s="62"/>
      <c r="D967" s="62"/>
      <c r="E967"/>
      <c r="F967"/>
      <c r="G967"/>
      <c r="H967"/>
      <c r="I967"/>
    </row>
    <row r="968" spans="2:9" x14ac:dyDescent="0.25">
      <c r="B968" s="62"/>
      <c r="C968" s="62"/>
      <c r="D968" s="62"/>
      <c r="E968"/>
      <c r="F968"/>
      <c r="G968"/>
      <c r="H968"/>
      <c r="I968"/>
    </row>
    <row r="969" spans="2:9" x14ac:dyDescent="0.25">
      <c r="B969" s="62"/>
      <c r="C969" s="62"/>
      <c r="D969" s="62"/>
      <c r="E969"/>
      <c r="F969"/>
      <c r="G969"/>
      <c r="H969"/>
      <c r="I969"/>
    </row>
    <row r="970" spans="2:9" x14ac:dyDescent="0.25">
      <c r="B970" s="62"/>
      <c r="C970" s="62"/>
      <c r="D970" s="62"/>
      <c r="E970"/>
      <c r="F970"/>
      <c r="G970"/>
      <c r="H970"/>
      <c r="I970"/>
    </row>
    <row r="971" spans="2:9" x14ac:dyDescent="0.25">
      <c r="B971" s="62"/>
      <c r="C971" s="62"/>
      <c r="D971" s="62"/>
      <c r="E971"/>
      <c r="F971"/>
      <c r="G971"/>
      <c r="H971"/>
      <c r="I971"/>
    </row>
    <row r="972" spans="2:9" x14ac:dyDescent="0.25">
      <c r="B972" s="62"/>
      <c r="C972" s="62"/>
      <c r="D972" s="62"/>
      <c r="E972"/>
      <c r="F972"/>
      <c r="G972"/>
      <c r="H972"/>
      <c r="I972"/>
    </row>
    <row r="973" spans="2:9" x14ac:dyDescent="0.25">
      <c r="B973" s="62"/>
      <c r="C973" s="62"/>
      <c r="D973" s="62"/>
      <c r="E973"/>
      <c r="F973"/>
      <c r="G973"/>
      <c r="H973"/>
      <c r="I973"/>
    </row>
    <row r="974" spans="2:9" x14ac:dyDescent="0.25">
      <c r="B974" s="62"/>
      <c r="C974" s="62"/>
      <c r="D974" s="62"/>
      <c r="E974"/>
      <c r="F974"/>
      <c r="G974"/>
      <c r="H974"/>
      <c r="I974"/>
    </row>
    <row r="975" spans="2:9" x14ac:dyDescent="0.25">
      <c r="B975" s="62"/>
      <c r="C975" s="62"/>
      <c r="D975" s="62"/>
      <c r="E975"/>
      <c r="F975"/>
      <c r="G975"/>
      <c r="H975"/>
      <c r="I975"/>
    </row>
    <row r="976" spans="2:9" x14ac:dyDescent="0.25">
      <c r="B976" s="62"/>
      <c r="C976" s="62"/>
      <c r="D976" s="62"/>
      <c r="E976"/>
      <c r="F976"/>
      <c r="G976"/>
      <c r="H976"/>
      <c r="I976"/>
    </row>
    <row r="977" spans="2:9" x14ac:dyDescent="0.25">
      <c r="B977" s="62"/>
      <c r="C977" s="62"/>
      <c r="D977" s="62"/>
      <c r="E977"/>
      <c r="F977"/>
      <c r="G977"/>
      <c r="H977"/>
      <c r="I977"/>
    </row>
    <row r="978" spans="2:9" x14ac:dyDescent="0.25">
      <c r="B978" s="62"/>
      <c r="C978" s="62"/>
      <c r="D978" s="62"/>
      <c r="E978"/>
      <c r="F978"/>
      <c r="G978"/>
      <c r="H978"/>
      <c r="I978"/>
    </row>
    <row r="979" spans="2:9" x14ac:dyDescent="0.25">
      <c r="B979" s="62"/>
      <c r="C979" s="62"/>
      <c r="D979" s="62"/>
      <c r="E979"/>
      <c r="F979"/>
      <c r="G979"/>
      <c r="H979"/>
      <c r="I979"/>
    </row>
    <row r="980" spans="2:9" x14ac:dyDescent="0.25">
      <c r="B980" s="62"/>
      <c r="C980" s="62"/>
      <c r="D980" s="62"/>
      <c r="E980"/>
      <c r="F980"/>
      <c r="G980"/>
      <c r="H980"/>
      <c r="I980"/>
    </row>
    <row r="981" spans="2:9" x14ac:dyDescent="0.25">
      <c r="B981" s="62"/>
      <c r="C981" s="62"/>
      <c r="D981" s="62"/>
      <c r="E981"/>
      <c r="F981"/>
      <c r="G981"/>
      <c r="H981"/>
      <c r="I981"/>
    </row>
    <row r="982" spans="2:9" x14ac:dyDescent="0.25">
      <c r="B982" s="62"/>
      <c r="C982" s="62"/>
      <c r="D982" s="62"/>
      <c r="E982"/>
      <c r="F982"/>
      <c r="G982"/>
      <c r="H982"/>
      <c r="I982"/>
    </row>
    <row r="983" spans="2:9" x14ac:dyDescent="0.25">
      <c r="B983" s="62"/>
      <c r="C983" s="62"/>
      <c r="D983" s="62"/>
      <c r="E983"/>
      <c r="F983"/>
      <c r="G983"/>
      <c r="H983"/>
      <c r="I983"/>
    </row>
    <row r="984" spans="2:9" x14ac:dyDescent="0.25">
      <c r="B984" s="62"/>
      <c r="C984" s="62"/>
      <c r="D984" s="62"/>
      <c r="E984"/>
      <c r="F984"/>
      <c r="G984"/>
      <c r="H984"/>
      <c r="I984"/>
    </row>
    <row r="985" spans="2:9" x14ac:dyDescent="0.25">
      <c r="B985" s="62"/>
      <c r="C985" s="62"/>
      <c r="D985" s="62"/>
      <c r="E985"/>
      <c r="F985"/>
      <c r="G985"/>
      <c r="H985"/>
      <c r="I985"/>
    </row>
    <row r="986" spans="2:9" x14ac:dyDescent="0.25">
      <c r="B986" s="62"/>
      <c r="C986" s="62"/>
      <c r="D986" s="62"/>
      <c r="E986"/>
      <c r="F986"/>
      <c r="G986"/>
      <c r="H986"/>
      <c r="I986"/>
    </row>
    <row r="987" spans="2:9" x14ac:dyDescent="0.25">
      <c r="B987" s="62"/>
      <c r="C987" s="62"/>
      <c r="D987" s="62"/>
      <c r="E987"/>
      <c r="F987"/>
      <c r="G987"/>
      <c r="H987"/>
      <c r="I987"/>
    </row>
    <row r="988" spans="2:9" x14ac:dyDescent="0.25">
      <c r="B988" s="62"/>
      <c r="C988" s="62"/>
      <c r="D988" s="62"/>
      <c r="E988"/>
      <c r="F988"/>
      <c r="G988"/>
      <c r="H988"/>
      <c r="I988"/>
    </row>
    <row r="989" spans="2:9" x14ac:dyDescent="0.25">
      <c r="B989" s="62"/>
      <c r="C989" s="62"/>
      <c r="D989" s="62"/>
      <c r="E989"/>
      <c r="F989"/>
      <c r="G989"/>
      <c r="H989"/>
      <c r="I989"/>
    </row>
    <row r="990" spans="2:9" x14ac:dyDescent="0.25">
      <c r="B990" s="62"/>
      <c r="C990" s="62"/>
      <c r="D990" s="62"/>
      <c r="E990"/>
      <c r="F990"/>
      <c r="G990"/>
      <c r="H990"/>
      <c r="I990"/>
    </row>
    <row r="991" spans="2:9" x14ac:dyDescent="0.25">
      <c r="B991" s="62"/>
      <c r="C991" s="62"/>
      <c r="D991" s="62"/>
      <c r="E991"/>
      <c r="F991"/>
      <c r="G991"/>
      <c r="H991"/>
      <c r="I991"/>
    </row>
    <row r="992" spans="2:9" x14ac:dyDescent="0.25">
      <c r="B992" s="62"/>
      <c r="C992" s="62"/>
      <c r="D992" s="62"/>
      <c r="E992"/>
      <c r="F992"/>
      <c r="G992"/>
      <c r="H992"/>
      <c r="I992"/>
    </row>
    <row r="993" spans="2:9" x14ac:dyDescent="0.25">
      <c r="B993" s="62"/>
      <c r="C993" s="62"/>
      <c r="D993" s="62"/>
      <c r="E993"/>
      <c r="F993"/>
      <c r="G993"/>
      <c r="H993"/>
      <c r="I993"/>
    </row>
    <row r="994" spans="2:9" x14ac:dyDescent="0.25">
      <c r="B994" s="62"/>
      <c r="C994" s="62"/>
      <c r="D994" s="62"/>
      <c r="E994"/>
      <c r="F994"/>
      <c r="G994"/>
      <c r="H994"/>
      <c r="I994"/>
    </row>
    <row r="995" spans="2:9" x14ac:dyDescent="0.25">
      <c r="B995" s="62"/>
      <c r="C995" s="62"/>
      <c r="D995" s="62"/>
      <c r="E995"/>
      <c r="F995"/>
      <c r="G995"/>
      <c r="H995"/>
      <c r="I995"/>
    </row>
    <row r="996" spans="2:9" x14ac:dyDescent="0.25">
      <c r="B996" s="62"/>
      <c r="C996" s="62"/>
      <c r="D996" s="62"/>
      <c r="E996"/>
      <c r="F996"/>
      <c r="G996"/>
      <c r="H996"/>
      <c r="I996"/>
    </row>
    <row r="997" spans="2:9" x14ac:dyDescent="0.25">
      <c r="B997" s="62"/>
      <c r="C997" s="62"/>
      <c r="D997" s="62"/>
      <c r="E997"/>
      <c r="F997"/>
      <c r="G997"/>
      <c r="H997"/>
      <c r="I997"/>
    </row>
    <row r="998" spans="2:9" x14ac:dyDescent="0.25">
      <c r="B998" s="62"/>
      <c r="C998" s="62"/>
      <c r="D998" s="62"/>
      <c r="E998"/>
      <c r="F998"/>
      <c r="G998"/>
      <c r="H998"/>
      <c r="I998"/>
    </row>
    <row r="999" spans="2:9" x14ac:dyDescent="0.25">
      <c r="B999" s="62"/>
      <c r="C999" s="62"/>
      <c r="D999" s="62"/>
      <c r="E999"/>
      <c r="F999"/>
      <c r="G999"/>
      <c r="H999"/>
      <c r="I999"/>
    </row>
    <row r="1000" spans="2:9" x14ac:dyDescent="0.25">
      <c r="B1000" s="62"/>
      <c r="C1000" s="62"/>
      <c r="D1000" s="62"/>
      <c r="E1000"/>
      <c r="F1000"/>
      <c r="G1000"/>
      <c r="H1000"/>
      <c r="I1000"/>
    </row>
    <row r="1001" spans="2:9" x14ac:dyDescent="0.25">
      <c r="B1001" s="62"/>
      <c r="C1001" s="62"/>
      <c r="D1001" s="62"/>
      <c r="E1001"/>
      <c r="F1001"/>
      <c r="G1001"/>
      <c r="H1001"/>
      <c r="I1001"/>
    </row>
    <row r="1002" spans="2:9" x14ac:dyDescent="0.25">
      <c r="B1002" s="62"/>
      <c r="C1002" s="62"/>
      <c r="D1002" s="62"/>
      <c r="E1002"/>
      <c r="F1002"/>
      <c r="G1002"/>
      <c r="H1002"/>
      <c r="I1002"/>
    </row>
    <row r="1003" spans="2:9" x14ac:dyDescent="0.25">
      <c r="B1003" s="62"/>
      <c r="C1003" s="62"/>
      <c r="D1003" s="62"/>
      <c r="E1003"/>
      <c r="F1003"/>
      <c r="G1003"/>
      <c r="H1003"/>
      <c r="I1003"/>
    </row>
    <row r="1004" spans="2:9" x14ac:dyDescent="0.25">
      <c r="B1004" s="62"/>
      <c r="C1004" s="62"/>
      <c r="D1004" s="62"/>
      <c r="E1004"/>
      <c r="F1004"/>
      <c r="G1004"/>
      <c r="H1004"/>
      <c r="I1004"/>
    </row>
    <row r="1005" spans="2:9" x14ac:dyDescent="0.25">
      <c r="B1005" s="62"/>
      <c r="C1005" s="62"/>
      <c r="D1005" s="62"/>
      <c r="E1005"/>
      <c r="F1005"/>
      <c r="G1005"/>
      <c r="H1005"/>
      <c r="I1005"/>
    </row>
    <row r="1006" spans="2:9" x14ac:dyDescent="0.25">
      <c r="B1006" s="62"/>
      <c r="C1006" s="62"/>
      <c r="D1006" s="62"/>
      <c r="E1006"/>
      <c r="F1006"/>
      <c r="G1006"/>
      <c r="H1006"/>
      <c r="I1006"/>
    </row>
    <row r="1007" spans="2:9" x14ac:dyDescent="0.25">
      <c r="B1007" s="62"/>
      <c r="C1007" s="62"/>
      <c r="D1007" s="62"/>
      <c r="E1007"/>
      <c r="F1007"/>
      <c r="G1007"/>
      <c r="H1007"/>
      <c r="I1007"/>
    </row>
    <row r="1008" spans="2:9" x14ac:dyDescent="0.25">
      <c r="B1008" s="62"/>
      <c r="C1008" s="62"/>
      <c r="D1008" s="62"/>
      <c r="E1008"/>
      <c r="F1008"/>
      <c r="G1008"/>
      <c r="H1008"/>
      <c r="I1008"/>
    </row>
    <row r="1009" spans="2:9" x14ac:dyDescent="0.25">
      <c r="B1009" s="62"/>
      <c r="C1009" s="62"/>
      <c r="D1009" s="62"/>
      <c r="E1009"/>
      <c r="F1009"/>
      <c r="G1009"/>
      <c r="H1009"/>
      <c r="I1009"/>
    </row>
    <row r="1010" spans="2:9" x14ac:dyDescent="0.25">
      <c r="B1010" s="62"/>
      <c r="C1010" s="62"/>
      <c r="D1010" s="62"/>
      <c r="E1010"/>
      <c r="F1010"/>
      <c r="G1010"/>
      <c r="H1010"/>
      <c r="I1010"/>
    </row>
    <row r="1011" spans="2:9" x14ac:dyDescent="0.25">
      <c r="B1011" s="62"/>
      <c r="C1011" s="62"/>
      <c r="D1011" s="62"/>
      <c r="E1011"/>
      <c r="F1011"/>
      <c r="G1011"/>
      <c r="H1011"/>
      <c r="I1011"/>
    </row>
    <row r="1012" spans="2:9" x14ac:dyDescent="0.25">
      <c r="B1012" s="62"/>
      <c r="C1012" s="62"/>
      <c r="D1012" s="62"/>
      <c r="E1012"/>
      <c r="F1012"/>
      <c r="G1012"/>
      <c r="H1012"/>
      <c r="I1012"/>
    </row>
    <row r="1013" spans="2:9" x14ac:dyDescent="0.25">
      <c r="B1013" s="62"/>
      <c r="C1013" s="62"/>
      <c r="D1013" s="62"/>
      <c r="E1013"/>
      <c r="F1013"/>
      <c r="G1013"/>
      <c r="H1013"/>
      <c r="I1013"/>
    </row>
    <row r="1014" spans="2:9" x14ac:dyDescent="0.25">
      <c r="B1014" s="62"/>
      <c r="C1014" s="62"/>
      <c r="D1014" s="62"/>
      <c r="E1014"/>
      <c r="F1014"/>
      <c r="G1014"/>
      <c r="H1014"/>
      <c r="I1014"/>
    </row>
    <row r="1015" spans="2:9" x14ac:dyDescent="0.25">
      <c r="B1015" s="62"/>
      <c r="C1015" s="62"/>
      <c r="D1015" s="62"/>
      <c r="E1015"/>
      <c r="F1015"/>
      <c r="G1015"/>
      <c r="H1015"/>
      <c r="I1015"/>
    </row>
    <row r="1016" spans="2:9" x14ac:dyDescent="0.25">
      <c r="B1016" s="62"/>
      <c r="C1016" s="62"/>
      <c r="D1016" s="62"/>
      <c r="E1016"/>
      <c r="F1016"/>
      <c r="G1016"/>
      <c r="H1016"/>
      <c r="I1016"/>
    </row>
    <row r="1017" spans="2:9" x14ac:dyDescent="0.25">
      <c r="B1017" s="62"/>
      <c r="C1017" s="62"/>
      <c r="D1017" s="62"/>
      <c r="E1017"/>
      <c r="F1017"/>
      <c r="G1017"/>
      <c r="H1017"/>
      <c r="I1017"/>
    </row>
    <row r="1018" spans="2:9" x14ac:dyDescent="0.25">
      <c r="B1018" s="62"/>
      <c r="C1018" s="62"/>
      <c r="D1018" s="62"/>
      <c r="E1018"/>
      <c r="F1018"/>
      <c r="G1018"/>
      <c r="H1018"/>
      <c r="I1018"/>
    </row>
    <row r="1019" spans="2:9" x14ac:dyDescent="0.25">
      <c r="B1019" s="62"/>
      <c r="C1019" s="62"/>
      <c r="D1019" s="62"/>
      <c r="E1019"/>
      <c r="F1019"/>
      <c r="G1019"/>
      <c r="H1019"/>
      <c r="I1019"/>
    </row>
    <row r="1020" spans="2:9" x14ac:dyDescent="0.25">
      <c r="B1020" s="62"/>
      <c r="C1020" s="62"/>
      <c r="D1020" s="62"/>
      <c r="E1020"/>
      <c r="F1020"/>
      <c r="G1020"/>
      <c r="H1020"/>
      <c r="I1020"/>
    </row>
    <row r="1021" spans="2:9" x14ac:dyDescent="0.25">
      <c r="B1021" s="62"/>
      <c r="C1021" s="62"/>
      <c r="D1021" s="62"/>
      <c r="E1021"/>
      <c r="F1021"/>
      <c r="G1021"/>
      <c r="H1021"/>
      <c r="I1021"/>
    </row>
    <row r="1022" spans="2:9" x14ac:dyDescent="0.25">
      <c r="B1022" s="62"/>
      <c r="C1022" s="62"/>
      <c r="D1022" s="62"/>
      <c r="E1022"/>
      <c r="F1022"/>
      <c r="G1022"/>
      <c r="H1022"/>
      <c r="I1022"/>
    </row>
    <row r="1023" spans="2:9" x14ac:dyDescent="0.25">
      <c r="B1023" s="62"/>
      <c r="C1023" s="62"/>
      <c r="D1023" s="62"/>
      <c r="E1023"/>
      <c r="F1023"/>
      <c r="G1023"/>
      <c r="H1023"/>
      <c r="I1023"/>
    </row>
    <row r="1024" spans="2:9" x14ac:dyDescent="0.25">
      <c r="B1024" s="62"/>
      <c r="C1024" s="62"/>
      <c r="D1024" s="62"/>
      <c r="E1024"/>
      <c r="F1024"/>
      <c r="G1024"/>
      <c r="H1024"/>
      <c r="I1024"/>
    </row>
    <row r="1025" spans="2:9" x14ac:dyDescent="0.25">
      <c r="B1025" s="62"/>
      <c r="C1025" s="62"/>
      <c r="D1025" s="62"/>
      <c r="E1025"/>
      <c r="F1025"/>
      <c r="G1025"/>
      <c r="H1025"/>
      <c r="I1025"/>
    </row>
    <row r="1026" spans="2:9" x14ac:dyDescent="0.25">
      <c r="B1026" s="62"/>
      <c r="C1026" s="62"/>
      <c r="D1026" s="62"/>
      <c r="E1026"/>
      <c r="F1026"/>
      <c r="G1026"/>
      <c r="H1026"/>
      <c r="I1026"/>
    </row>
    <row r="1027" spans="2:9" x14ac:dyDescent="0.25">
      <c r="B1027" s="62"/>
      <c r="C1027" s="62"/>
      <c r="D1027" s="62"/>
      <c r="E1027"/>
      <c r="F1027"/>
      <c r="G1027"/>
      <c r="H1027"/>
      <c r="I1027"/>
    </row>
    <row r="1028" spans="2:9" x14ac:dyDescent="0.25">
      <c r="B1028" s="62"/>
      <c r="C1028" s="62"/>
      <c r="D1028" s="62"/>
      <c r="E1028"/>
      <c r="F1028"/>
      <c r="G1028"/>
      <c r="H1028"/>
      <c r="I1028"/>
    </row>
    <row r="1029" spans="2:9" x14ac:dyDescent="0.25">
      <c r="B1029" s="62"/>
      <c r="C1029" s="62"/>
      <c r="D1029" s="62"/>
      <c r="E1029"/>
      <c r="F1029"/>
      <c r="G1029"/>
      <c r="H1029"/>
      <c r="I1029"/>
    </row>
    <row r="1030" spans="2:9" x14ac:dyDescent="0.25">
      <c r="B1030" s="62"/>
      <c r="C1030" s="62"/>
      <c r="D1030" s="62"/>
      <c r="E1030"/>
      <c r="F1030"/>
      <c r="G1030"/>
      <c r="H1030"/>
      <c r="I1030"/>
    </row>
    <row r="1031" spans="2:9" x14ac:dyDescent="0.25">
      <c r="B1031" s="62"/>
      <c r="C1031" s="62"/>
      <c r="D1031" s="62"/>
      <c r="E1031"/>
      <c r="F1031"/>
      <c r="G1031"/>
      <c r="H1031"/>
      <c r="I1031"/>
    </row>
    <row r="1032" spans="2:9" x14ac:dyDescent="0.25">
      <c r="B1032" s="62"/>
      <c r="C1032" s="62"/>
      <c r="D1032" s="62"/>
      <c r="E1032"/>
      <c r="F1032"/>
      <c r="G1032"/>
      <c r="H1032"/>
      <c r="I1032"/>
    </row>
    <row r="1033" spans="2:9" x14ac:dyDescent="0.25">
      <c r="B1033" s="62"/>
      <c r="C1033" s="62"/>
      <c r="D1033" s="62"/>
      <c r="E1033"/>
      <c r="F1033"/>
      <c r="G1033"/>
      <c r="H1033"/>
      <c r="I1033"/>
    </row>
    <row r="1034" spans="2:9" x14ac:dyDescent="0.25">
      <c r="B1034" s="62"/>
      <c r="C1034" s="62"/>
      <c r="D1034" s="62"/>
      <c r="E1034"/>
      <c r="F1034"/>
      <c r="G1034"/>
      <c r="H1034"/>
      <c r="I1034"/>
    </row>
    <row r="1035" spans="2:9" x14ac:dyDescent="0.25">
      <c r="B1035" s="62"/>
      <c r="C1035" s="62"/>
      <c r="D1035" s="62"/>
      <c r="E1035"/>
      <c r="F1035"/>
      <c r="G1035"/>
      <c r="H1035"/>
      <c r="I1035"/>
    </row>
    <row r="1036" spans="2:9" x14ac:dyDescent="0.25">
      <c r="B1036" s="62"/>
      <c r="C1036" s="62"/>
      <c r="D1036" s="62"/>
      <c r="E1036"/>
      <c r="F1036"/>
      <c r="G1036"/>
      <c r="H1036"/>
      <c r="I1036"/>
    </row>
    <row r="1037" spans="2:9" x14ac:dyDescent="0.25">
      <c r="B1037" s="62"/>
      <c r="C1037" s="62"/>
      <c r="D1037" s="62"/>
      <c r="E1037"/>
      <c r="F1037"/>
      <c r="G1037"/>
      <c r="H1037"/>
      <c r="I1037"/>
    </row>
    <row r="1038" spans="2:9" x14ac:dyDescent="0.25">
      <c r="B1038" s="62"/>
      <c r="C1038" s="62"/>
      <c r="D1038" s="62"/>
      <c r="E1038"/>
      <c r="F1038"/>
      <c r="G1038"/>
      <c r="H1038"/>
      <c r="I1038"/>
    </row>
    <row r="1039" spans="2:9" x14ac:dyDescent="0.25">
      <c r="B1039" s="62"/>
      <c r="C1039" s="62"/>
      <c r="D1039" s="62"/>
      <c r="E1039"/>
      <c r="F1039"/>
      <c r="G1039"/>
      <c r="H1039"/>
      <c r="I1039"/>
    </row>
    <row r="1040" spans="2:9" x14ac:dyDescent="0.25">
      <c r="B1040" s="62"/>
      <c r="C1040" s="62"/>
      <c r="D1040" s="62"/>
      <c r="E1040"/>
      <c r="F1040"/>
      <c r="G1040"/>
      <c r="H1040"/>
      <c r="I1040"/>
    </row>
    <row r="1041" spans="2:9" x14ac:dyDescent="0.25">
      <c r="B1041" s="62"/>
      <c r="C1041" s="62"/>
      <c r="D1041" s="62"/>
      <c r="E1041"/>
      <c r="F1041"/>
      <c r="G1041"/>
      <c r="H1041"/>
      <c r="I1041"/>
    </row>
    <row r="1042" spans="2:9" x14ac:dyDescent="0.25">
      <c r="B1042" s="62"/>
      <c r="C1042" s="62"/>
      <c r="D1042" s="62"/>
      <c r="E1042"/>
      <c r="F1042"/>
      <c r="G1042"/>
      <c r="H1042"/>
      <c r="I1042"/>
    </row>
    <row r="1043" spans="2:9" x14ac:dyDescent="0.25">
      <c r="B1043" s="62"/>
      <c r="C1043" s="62"/>
      <c r="D1043" s="62"/>
      <c r="E1043"/>
      <c r="F1043"/>
      <c r="G1043"/>
      <c r="H1043"/>
      <c r="I1043"/>
    </row>
    <row r="1044" spans="2:9" x14ac:dyDescent="0.25">
      <c r="B1044" s="62"/>
      <c r="C1044" s="62"/>
      <c r="D1044" s="62"/>
      <c r="E1044"/>
      <c r="F1044"/>
      <c r="G1044"/>
      <c r="H1044"/>
      <c r="I1044"/>
    </row>
    <row r="1045" spans="2:9" x14ac:dyDescent="0.25">
      <c r="B1045" s="62"/>
      <c r="C1045" s="62"/>
      <c r="D1045" s="62"/>
      <c r="E1045"/>
      <c r="F1045"/>
      <c r="G1045"/>
      <c r="H1045"/>
      <c r="I1045"/>
    </row>
    <row r="1046" spans="2:9" x14ac:dyDescent="0.25">
      <c r="B1046" s="62"/>
      <c r="C1046" s="62"/>
      <c r="D1046" s="62"/>
      <c r="E1046"/>
      <c r="F1046"/>
      <c r="G1046"/>
      <c r="H1046"/>
      <c r="I1046"/>
    </row>
    <row r="1047" spans="2:9" x14ac:dyDescent="0.25">
      <c r="B1047" s="62"/>
      <c r="C1047" s="62"/>
      <c r="D1047" s="62"/>
      <c r="E1047"/>
      <c r="F1047"/>
      <c r="G1047"/>
      <c r="H1047"/>
      <c r="I1047"/>
    </row>
    <row r="1048" spans="2:9" x14ac:dyDescent="0.25">
      <c r="B1048" s="62"/>
      <c r="C1048" s="62"/>
      <c r="D1048" s="62"/>
      <c r="E1048"/>
      <c r="F1048"/>
      <c r="G1048"/>
      <c r="H1048"/>
      <c r="I1048"/>
    </row>
    <row r="1049" spans="2:9" x14ac:dyDescent="0.25">
      <c r="B1049" s="62"/>
      <c r="C1049" s="62"/>
      <c r="D1049" s="62"/>
      <c r="E1049"/>
      <c r="F1049"/>
      <c r="G1049"/>
      <c r="H1049"/>
      <c r="I1049"/>
    </row>
    <row r="1050" spans="2:9" x14ac:dyDescent="0.25">
      <c r="B1050" s="62"/>
      <c r="C1050" s="62"/>
      <c r="D1050" s="62"/>
      <c r="E1050"/>
      <c r="F1050"/>
      <c r="G1050"/>
      <c r="H1050"/>
      <c r="I1050"/>
    </row>
    <row r="1051" spans="2:9" x14ac:dyDescent="0.25">
      <c r="B1051" s="62"/>
      <c r="C1051" s="62"/>
      <c r="D1051" s="62"/>
      <c r="E1051"/>
      <c r="F1051"/>
      <c r="G1051"/>
      <c r="H1051"/>
      <c r="I1051"/>
    </row>
    <row r="1052" spans="2:9" x14ac:dyDescent="0.25">
      <c r="B1052" s="62"/>
      <c r="C1052" s="62"/>
      <c r="D1052" s="62"/>
      <c r="E1052"/>
      <c r="F1052"/>
      <c r="G1052"/>
      <c r="H1052"/>
      <c r="I1052"/>
    </row>
    <row r="1053" spans="2:9" x14ac:dyDescent="0.25">
      <c r="B1053" s="62"/>
      <c r="C1053" s="62"/>
      <c r="D1053" s="62"/>
      <c r="E1053"/>
      <c r="F1053"/>
      <c r="G1053"/>
      <c r="H1053"/>
      <c r="I1053"/>
    </row>
    <row r="1054" spans="2:9" x14ac:dyDescent="0.25">
      <c r="B1054" s="62"/>
      <c r="C1054" s="62"/>
      <c r="D1054" s="62"/>
      <c r="E1054"/>
      <c r="F1054"/>
      <c r="G1054"/>
      <c r="H1054"/>
      <c r="I1054"/>
    </row>
    <row r="1055" spans="2:9" x14ac:dyDescent="0.25">
      <c r="B1055" s="62"/>
      <c r="C1055" s="62"/>
      <c r="D1055" s="62"/>
      <c r="E1055"/>
      <c r="F1055"/>
      <c r="G1055"/>
      <c r="H1055"/>
      <c r="I1055"/>
    </row>
    <row r="1056" spans="2:9" x14ac:dyDescent="0.25">
      <c r="B1056" s="62"/>
      <c r="C1056" s="62"/>
      <c r="D1056" s="62"/>
      <c r="E1056"/>
      <c r="F1056"/>
      <c r="G1056"/>
      <c r="H1056"/>
      <c r="I1056"/>
    </row>
    <row r="1057" spans="2:9" x14ac:dyDescent="0.25">
      <c r="B1057" s="62"/>
      <c r="C1057" s="62"/>
      <c r="D1057" s="62"/>
      <c r="E1057"/>
      <c r="F1057"/>
      <c r="G1057"/>
      <c r="H1057"/>
      <c r="I1057"/>
    </row>
    <row r="1058" spans="2:9" x14ac:dyDescent="0.25">
      <c r="B1058" s="62"/>
      <c r="C1058" s="62"/>
      <c r="D1058" s="62"/>
      <c r="E1058"/>
      <c r="F1058"/>
      <c r="G1058"/>
      <c r="H1058"/>
      <c r="I1058"/>
    </row>
    <row r="1059" spans="2:9" x14ac:dyDescent="0.25">
      <c r="B1059" s="62"/>
      <c r="C1059" s="62"/>
      <c r="D1059" s="62"/>
      <c r="E1059"/>
      <c r="F1059"/>
      <c r="G1059"/>
      <c r="H1059"/>
      <c r="I1059"/>
    </row>
    <row r="1060" spans="2:9" x14ac:dyDescent="0.25">
      <c r="B1060" s="62"/>
      <c r="C1060" s="62"/>
      <c r="D1060" s="62"/>
      <c r="E1060"/>
      <c r="F1060"/>
      <c r="G1060"/>
      <c r="H1060"/>
      <c r="I1060"/>
    </row>
    <row r="1061" spans="2:9" x14ac:dyDescent="0.25">
      <c r="B1061" s="62"/>
      <c r="C1061" s="62"/>
      <c r="D1061" s="62"/>
      <c r="E1061"/>
      <c r="F1061"/>
      <c r="G1061"/>
      <c r="H1061"/>
      <c r="I1061"/>
    </row>
    <row r="1062" spans="2:9" x14ac:dyDescent="0.25">
      <c r="B1062" s="62"/>
      <c r="C1062" s="62"/>
      <c r="D1062" s="62"/>
      <c r="E1062"/>
      <c r="F1062"/>
      <c r="G1062"/>
      <c r="H1062"/>
      <c r="I1062"/>
    </row>
    <row r="1063" spans="2:9" x14ac:dyDescent="0.25">
      <c r="B1063" s="62"/>
      <c r="C1063" s="62"/>
      <c r="D1063" s="62"/>
      <c r="E1063"/>
      <c r="F1063"/>
      <c r="G1063"/>
      <c r="H1063"/>
      <c r="I1063"/>
    </row>
    <row r="1064" spans="2:9" x14ac:dyDescent="0.25">
      <c r="B1064" s="62"/>
      <c r="C1064" s="62"/>
      <c r="D1064" s="62"/>
      <c r="E1064"/>
      <c r="F1064"/>
      <c r="G1064"/>
      <c r="H1064"/>
      <c r="I1064"/>
    </row>
    <row r="1065" spans="2:9" x14ac:dyDescent="0.25">
      <c r="B1065" s="62"/>
      <c r="C1065" s="62"/>
      <c r="D1065" s="62"/>
      <c r="E1065"/>
      <c r="F1065"/>
      <c r="G1065"/>
      <c r="H1065"/>
      <c r="I1065"/>
    </row>
    <row r="1066" spans="2:9" x14ac:dyDescent="0.25">
      <c r="B1066" s="62"/>
      <c r="C1066" s="62"/>
      <c r="D1066" s="62"/>
      <c r="E1066"/>
      <c r="F1066"/>
      <c r="G1066"/>
      <c r="H1066"/>
      <c r="I1066"/>
    </row>
    <row r="1067" spans="2:9" x14ac:dyDescent="0.25">
      <c r="B1067" s="62"/>
      <c r="C1067" s="62"/>
      <c r="D1067" s="62"/>
      <c r="E1067"/>
      <c r="F1067"/>
      <c r="G1067"/>
      <c r="H1067"/>
      <c r="I1067"/>
    </row>
    <row r="1068" spans="2:9" x14ac:dyDescent="0.25">
      <c r="B1068" s="62"/>
      <c r="C1068" s="62"/>
      <c r="D1068" s="62"/>
      <c r="E1068"/>
      <c r="F1068"/>
      <c r="G1068"/>
      <c r="H1068"/>
      <c r="I1068"/>
    </row>
    <row r="1069" spans="2:9" x14ac:dyDescent="0.25">
      <c r="B1069" s="62"/>
      <c r="C1069" s="62"/>
      <c r="D1069" s="62"/>
      <c r="E1069"/>
      <c r="F1069"/>
      <c r="G1069"/>
      <c r="H1069"/>
      <c r="I1069"/>
    </row>
    <row r="1070" spans="2:9" x14ac:dyDescent="0.25">
      <c r="B1070" s="62"/>
      <c r="C1070" s="62"/>
      <c r="D1070" s="62"/>
      <c r="E1070"/>
      <c r="F1070"/>
      <c r="G1070"/>
      <c r="H1070"/>
      <c r="I1070"/>
    </row>
    <row r="1071" spans="2:9" x14ac:dyDescent="0.25">
      <c r="B1071" s="62"/>
      <c r="C1071" s="62"/>
      <c r="D1071" s="62"/>
      <c r="E1071"/>
      <c r="F1071"/>
      <c r="G1071"/>
      <c r="H1071"/>
      <c r="I1071"/>
    </row>
    <row r="1072" spans="2:9" x14ac:dyDescent="0.25">
      <c r="B1072" s="62"/>
      <c r="C1072" s="62"/>
      <c r="D1072" s="62"/>
      <c r="E1072"/>
      <c r="F1072"/>
      <c r="G1072"/>
      <c r="H1072"/>
      <c r="I1072"/>
    </row>
    <row r="1073" spans="2:9" x14ac:dyDescent="0.25">
      <c r="B1073" s="62"/>
      <c r="C1073" s="62"/>
      <c r="D1073" s="62"/>
      <c r="E1073"/>
      <c r="F1073"/>
      <c r="G1073"/>
      <c r="H1073"/>
      <c r="I1073"/>
    </row>
    <row r="1074" spans="2:9" x14ac:dyDescent="0.25">
      <c r="B1074" s="62"/>
      <c r="C1074" s="62"/>
      <c r="D1074" s="62"/>
      <c r="E1074"/>
      <c r="F1074"/>
      <c r="G1074"/>
      <c r="H1074"/>
      <c r="I1074"/>
    </row>
    <row r="1075" spans="2:9" x14ac:dyDescent="0.25">
      <c r="B1075" s="62"/>
      <c r="C1075" s="62"/>
      <c r="D1075" s="62"/>
      <c r="E1075"/>
      <c r="F1075"/>
      <c r="G1075"/>
      <c r="H1075"/>
      <c r="I1075"/>
    </row>
    <row r="1076" spans="2:9" x14ac:dyDescent="0.25">
      <c r="B1076" s="62"/>
      <c r="C1076" s="62"/>
      <c r="D1076" s="62"/>
      <c r="E1076"/>
      <c r="F1076"/>
      <c r="G1076"/>
      <c r="H1076"/>
      <c r="I1076"/>
    </row>
    <row r="1077" spans="2:9" x14ac:dyDescent="0.25">
      <c r="B1077" s="62"/>
      <c r="C1077" s="62"/>
      <c r="D1077" s="62"/>
      <c r="E1077"/>
      <c r="F1077"/>
      <c r="G1077"/>
      <c r="H1077"/>
      <c r="I1077"/>
    </row>
    <row r="1078" spans="2:9" x14ac:dyDescent="0.25">
      <c r="B1078" s="62"/>
      <c r="C1078" s="62"/>
      <c r="D1078" s="62"/>
      <c r="E1078"/>
      <c r="F1078"/>
      <c r="G1078"/>
      <c r="H1078"/>
      <c r="I1078"/>
    </row>
    <row r="1079" spans="2:9" x14ac:dyDescent="0.25">
      <c r="B1079" s="62"/>
      <c r="C1079" s="62"/>
      <c r="D1079" s="62"/>
      <c r="E1079"/>
      <c r="F1079"/>
      <c r="G1079"/>
      <c r="H1079"/>
      <c r="I1079"/>
    </row>
    <row r="1080" spans="2:9" x14ac:dyDescent="0.25">
      <c r="B1080" s="62"/>
      <c r="C1080" s="62"/>
      <c r="D1080" s="62"/>
      <c r="E1080"/>
      <c r="F1080"/>
      <c r="G1080"/>
      <c r="H1080"/>
      <c r="I1080"/>
    </row>
    <row r="1081" spans="2:9" x14ac:dyDescent="0.25">
      <c r="B1081" s="62"/>
      <c r="C1081" s="62"/>
      <c r="D1081" s="62"/>
      <c r="E1081"/>
      <c r="F1081"/>
      <c r="G1081"/>
      <c r="H1081"/>
      <c r="I1081"/>
    </row>
    <row r="1082" spans="2:9" x14ac:dyDescent="0.25">
      <c r="B1082" s="62"/>
      <c r="C1082" s="62"/>
      <c r="D1082" s="62"/>
      <c r="E1082"/>
      <c r="F1082"/>
      <c r="G1082"/>
      <c r="H1082"/>
      <c r="I1082"/>
    </row>
    <row r="1083" spans="2:9" x14ac:dyDescent="0.25">
      <c r="B1083" s="62"/>
      <c r="C1083" s="62"/>
      <c r="D1083" s="62"/>
      <c r="E1083"/>
      <c r="F1083"/>
      <c r="G1083"/>
      <c r="H1083"/>
      <c r="I1083"/>
    </row>
    <row r="1084" spans="2:9" x14ac:dyDescent="0.25">
      <c r="B1084" s="62"/>
      <c r="C1084" s="62"/>
      <c r="D1084" s="62"/>
      <c r="E1084"/>
      <c r="F1084"/>
      <c r="G1084"/>
      <c r="H1084"/>
      <c r="I1084"/>
    </row>
    <row r="1085" spans="2:9" x14ac:dyDescent="0.25">
      <c r="B1085" s="62"/>
      <c r="C1085" s="62"/>
      <c r="D1085" s="62"/>
      <c r="E1085"/>
      <c r="F1085"/>
      <c r="G1085"/>
      <c r="H1085"/>
      <c r="I1085"/>
    </row>
    <row r="1086" spans="2:9" x14ac:dyDescent="0.25">
      <c r="B1086" s="62"/>
      <c r="C1086" s="62"/>
      <c r="D1086" s="62"/>
      <c r="E1086"/>
      <c r="F1086"/>
      <c r="G1086"/>
      <c r="H1086"/>
      <c r="I1086"/>
    </row>
    <row r="1087" spans="2:9" x14ac:dyDescent="0.25">
      <c r="B1087" s="62"/>
      <c r="C1087" s="62"/>
      <c r="D1087" s="62"/>
      <c r="E1087"/>
      <c r="F1087"/>
      <c r="G1087"/>
      <c r="H1087"/>
      <c r="I1087"/>
    </row>
    <row r="1088" spans="2:9" x14ac:dyDescent="0.25">
      <c r="B1088" s="62"/>
      <c r="C1088" s="62"/>
      <c r="D1088" s="62"/>
      <c r="E1088"/>
      <c r="F1088"/>
      <c r="G1088"/>
      <c r="H1088"/>
      <c r="I1088"/>
    </row>
    <row r="1089" spans="2:9" x14ac:dyDescent="0.25">
      <c r="B1089" s="62"/>
      <c r="C1089" s="62"/>
      <c r="D1089" s="62"/>
      <c r="E1089"/>
      <c r="F1089"/>
      <c r="G1089"/>
      <c r="H1089"/>
      <c r="I1089"/>
    </row>
    <row r="1090" spans="2:9" x14ac:dyDescent="0.25">
      <c r="B1090" s="62"/>
      <c r="C1090" s="62"/>
      <c r="D1090" s="62"/>
      <c r="E1090"/>
      <c r="F1090"/>
      <c r="G1090"/>
      <c r="H1090"/>
      <c r="I1090"/>
    </row>
    <row r="1091" spans="2:9" x14ac:dyDescent="0.25">
      <c r="B1091" s="62"/>
      <c r="C1091" s="62"/>
      <c r="D1091" s="62"/>
      <c r="E1091"/>
      <c r="F1091"/>
      <c r="G1091"/>
      <c r="H1091"/>
      <c r="I1091"/>
    </row>
    <row r="1092" spans="2:9" x14ac:dyDescent="0.25">
      <c r="B1092" s="62"/>
      <c r="C1092" s="62"/>
      <c r="D1092" s="62"/>
      <c r="E1092"/>
      <c r="F1092"/>
      <c r="G1092"/>
      <c r="H1092"/>
      <c r="I1092"/>
    </row>
    <row r="1093" spans="2:9" x14ac:dyDescent="0.25">
      <c r="B1093" s="62"/>
      <c r="C1093" s="62"/>
      <c r="D1093" s="62"/>
      <c r="E1093"/>
      <c r="F1093"/>
      <c r="G1093"/>
      <c r="H1093"/>
      <c r="I1093"/>
    </row>
    <row r="1094" spans="2:9" x14ac:dyDescent="0.25">
      <c r="B1094" s="62"/>
      <c r="C1094" s="62"/>
      <c r="D1094" s="62"/>
      <c r="E1094"/>
      <c r="F1094"/>
      <c r="G1094"/>
      <c r="H1094"/>
      <c r="I1094"/>
    </row>
    <row r="1095" spans="2:9" x14ac:dyDescent="0.25">
      <c r="B1095" s="62"/>
      <c r="C1095" s="62"/>
      <c r="D1095" s="62"/>
      <c r="E1095"/>
      <c r="F1095"/>
      <c r="G1095"/>
      <c r="H1095"/>
      <c r="I1095"/>
    </row>
    <row r="1096" spans="2:9" x14ac:dyDescent="0.25">
      <c r="B1096" s="62"/>
      <c r="C1096" s="62"/>
      <c r="D1096" s="62"/>
      <c r="E1096"/>
      <c r="F1096"/>
      <c r="G1096"/>
      <c r="H1096"/>
      <c r="I1096"/>
    </row>
    <row r="1097" spans="2:9" x14ac:dyDescent="0.25">
      <c r="B1097" s="62"/>
      <c r="C1097" s="62"/>
      <c r="D1097" s="62"/>
      <c r="E1097"/>
      <c r="F1097"/>
      <c r="G1097"/>
      <c r="H1097"/>
      <c r="I1097"/>
    </row>
    <row r="1098" spans="2:9" x14ac:dyDescent="0.25">
      <c r="B1098" s="62"/>
      <c r="C1098" s="62"/>
      <c r="D1098" s="62"/>
      <c r="E1098"/>
      <c r="F1098"/>
      <c r="G1098"/>
      <c r="H1098"/>
      <c r="I1098"/>
    </row>
    <row r="1099" spans="2:9" x14ac:dyDescent="0.25">
      <c r="B1099" s="62"/>
      <c r="C1099" s="62"/>
      <c r="D1099" s="62"/>
      <c r="E1099"/>
      <c r="F1099"/>
      <c r="G1099"/>
      <c r="H1099"/>
      <c r="I1099"/>
    </row>
    <row r="1100" spans="2:9" x14ac:dyDescent="0.25">
      <c r="B1100" s="62"/>
      <c r="C1100" s="62"/>
      <c r="D1100" s="62"/>
      <c r="E1100"/>
      <c r="F1100"/>
      <c r="G1100"/>
      <c r="H1100"/>
      <c r="I1100"/>
    </row>
    <row r="1101" spans="2:9" x14ac:dyDescent="0.25">
      <c r="B1101" s="62"/>
      <c r="C1101" s="62"/>
      <c r="D1101" s="62"/>
      <c r="E1101"/>
      <c r="F1101"/>
      <c r="G1101"/>
      <c r="H1101"/>
      <c r="I1101"/>
    </row>
    <row r="1102" spans="2:9" x14ac:dyDescent="0.25">
      <c r="B1102" s="62"/>
      <c r="C1102" s="62"/>
      <c r="D1102" s="62"/>
      <c r="E1102"/>
      <c r="F1102"/>
      <c r="G1102"/>
      <c r="H1102"/>
      <c r="I1102"/>
    </row>
    <row r="1103" spans="2:9" x14ac:dyDescent="0.25">
      <c r="B1103" s="62"/>
      <c r="C1103" s="62"/>
      <c r="D1103" s="62"/>
      <c r="E1103"/>
      <c r="F1103"/>
      <c r="G1103"/>
      <c r="H1103"/>
      <c r="I1103"/>
    </row>
    <row r="1104" spans="2:9" x14ac:dyDescent="0.25">
      <c r="B1104" s="62"/>
      <c r="C1104" s="62"/>
      <c r="D1104" s="62"/>
      <c r="E1104"/>
      <c r="F1104"/>
      <c r="G1104"/>
      <c r="H1104"/>
      <c r="I1104"/>
    </row>
    <row r="1105" spans="2:9" x14ac:dyDescent="0.25">
      <c r="B1105" s="62"/>
      <c r="C1105" s="62"/>
      <c r="D1105" s="62"/>
      <c r="E1105"/>
      <c r="F1105"/>
      <c r="G1105"/>
      <c r="H1105"/>
      <c r="I1105"/>
    </row>
    <row r="1106" spans="2:9" x14ac:dyDescent="0.25">
      <c r="B1106" s="62"/>
      <c r="C1106" s="62"/>
      <c r="D1106" s="62"/>
      <c r="E1106"/>
      <c r="F1106"/>
      <c r="G1106"/>
      <c r="H1106"/>
      <c r="I1106"/>
    </row>
    <row r="1107" spans="2:9" x14ac:dyDescent="0.25">
      <c r="B1107" s="62"/>
      <c r="C1107" s="62"/>
      <c r="D1107" s="62"/>
      <c r="E1107"/>
      <c r="F1107"/>
      <c r="G1107"/>
      <c r="H1107"/>
      <c r="I1107"/>
    </row>
    <row r="1108" spans="2:9" x14ac:dyDescent="0.25">
      <c r="B1108" s="62"/>
      <c r="C1108" s="62"/>
      <c r="D1108" s="62"/>
      <c r="E1108"/>
      <c r="F1108"/>
      <c r="G1108"/>
      <c r="H1108"/>
      <c r="I1108"/>
    </row>
    <row r="1109" spans="2:9" x14ac:dyDescent="0.25">
      <c r="B1109" s="62"/>
      <c r="C1109" s="62"/>
      <c r="D1109" s="62"/>
      <c r="E1109"/>
      <c r="F1109"/>
      <c r="G1109"/>
      <c r="H1109"/>
      <c r="I1109"/>
    </row>
    <row r="1110" spans="2:9" x14ac:dyDescent="0.25">
      <c r="B1110" s="62"/>
      <c r="C1110" s="62"/>
      <c r="D1110" s="62"/>
      <c r="E1110"/>
      <c r="F1110"/>
      <c r="G1110"/>
      <c r="H1110"/>
      <c r="I1110"/>
    </row>
    <row r="1111" spans="2:9" x14ac:dyDescent="0.25">
      <c r="B1111" s="62"/>
      <c r="C1111" s="62"/>
      <c r="D1111" s="62"/>
      <c r="E1111"/>
      <c r="F1111"/>
      <c r="G1111"/>
      <c r="H1111"/>
      <c r="I1111"/>
    </row>
    <row r="1112" spans="2:9" x14ac:dyDescent="0.25">
      <c r="B1112" s="62"/>
      <c r="C1112" s="62"/>
      <c r="D1112" s="62"/>
      <c r="E1112"/>
      <c r="F1112"/>
      <c r="G1112"/>
      <c r="H1112"/>
      <c r="I1112"/>
    </row>
    <row r="1113" spans="2:9" x14ac:dyDescent="0.25">
      <c r="B1113" s="62"/>
      <c r="C1113" s="62"/>
      <c r="D1113" s="62"/>
      <c r="E1113"/>
      <c r="F1113"/>
      <c r="G1113"/>
      <c r="H1113"/>
      <c r="I1113"/>
    </row>
    <row r="1114" spans="2:9" x14ac:dyDescent="0.25">
      <c r="B1114" s="62"/>
      <c r="C1114" s="62"/>
      <c r="D1114" s="62"/>
      <c r="E1114"/>
      <c r="F1114"/>
      <c r="G1114"/>
      <c r="H1114"/>
      <c r="I1114"/>
    </row>
    <row r="1115" spans="2:9" x14ac:dyDescent="0.25">
      <c r="B1115" s="62"/>
      <c r="C1115" s="62"/>
      <c r="D1115" s="62"/>
      <c r="E1115"/>
      <c r="F1115"/>
      <c r="G1115"/>
      <c r="H1115"/>
      <c r="I1115"/>
    </row>
    <row r="1116" spans="2:9" x14ac:dyDescent="0.25">
      <c r="B1116" s="62"/>
      <c r="C1116" s="62"/>
      <c r="D1116" s="62"/>
      <c r="E1116"/>
      <c r="F1116"/>
      <c r="G1116"/>
      <c r="H1116"/>
      <c r="I1116"/>
    </row>
    <row r="1117" spans="2:9" x14ac:dyDescent="0.25">
      <c r="B1117" s="62"/>
      <c r="C1117" s="62"/>
      <c r="D1117" s="62"/>
      <c r="E1117"/>
      <c r="F1117"/>
      <c r="G1117"/>
      <c r="H1117"/>
      <c r="I1117"/>
    </row>
    <row r="1118" spans="2:9" x14ac:dyDescent="0.25">
      <c r="B1118" s="62"/>
      <c r="C1118" s="62"/>
      <c r="D1118" s="62"/>
      <c r="E1118"/>
      <c r="F1118"/>
      <c r="G1118"/>
      <c r="H1118"/>
      <c r="I1118"/>
    </row>
    <row r="1119" spans="2:9" x14ac:dyDescent="0.25">
      <c r="B1119" s="62"/>
      <c r="C1119" s="62"/>
      <c r="D1119" s="62"/>
      <c r="E1119"/>
      <c r="F1119"/>
      <c r="G1119"/>
      <c r="H1119"/>
      <c r="I1119"/>
    </row>
    <row r="1120" spans="2:9" x14ac:dyDescent="0.25">
      <c r="B1120" s="62"/>
      <c r="C1120" s="62"/>
      <c r="D1120" s="62"/>
      <c r="E1120"/>
      <c r="F1120"/>
      <c r="G1120"/>
      <c r="H1120"/>
      <c r="I1120"/>
    </row>
    <row r="1121" spans="2:9" x14ac:dyDescent="0.25">
      <c r="B1121" s="62"/>
      <c r="C1121" s="62"/>
      <c r="D1121" s="62"/>
      <c r="E1121"/>
      <c r="F1121"/>
      <c r="G1121"/>
      <c r="H1121"/>
      <c r="I1121"/>
    </row>
    <row r="1122" spans="2:9" x14ac:dyDescent="0.25">
      <c r="B1122" s="62"/>
      <c r="C1122" s="62"/>
      <c r="D1122" s="62"/>
      <c r="E1122"/>
      <c r="F1122"/>
      <c r="G1122"/>
      <c r="H1122"/>
      <c r="I1122"/>
    </row>
    <row r="1123" spans="2:9" x14ac:dyDescent="0.25">
      <c r="B1123" s="62"/>
      <c r="C1123" s="62"/>
      <c r="D1123" s="62"/>
      <c r="E1123"/>
      <c r="F1123"/>
      <c r="G1123"/>
      <c r="H1123"/>
      <c r="I1123"/>
    </row>
    <row r="1124" spans="2:9" x14ac:dyDescent="0.25">
      <c r="B1124" s="62"/>
      <c r="C1124" s="62"/>
      <c r="D1124" s="62"/>
      <c r="E1124"/>
      <c r="F1124"/>
      <c r="G1124"/>
      <c r="H1124"/>
      <c r="I1124"/>
    </row>
    <row r="1125" spans="2:9" x14ac:dyDescent="0.25">
      <c r="B1125" s="62"/>
      <c r="C1125" s="62"/>
      <c r="D1125" s="62"/>
      <c r="E1125"/>
      <c r="F1125"/>
      <c r="G1125"/>
      <c r="H1125"/>
      <c r="I1125"/>
    </row>
    <row r="1126" spans="2:9" x14ac:dyDescent="0.25">
      <c r="B1126" s="62"/>
      <c r="C1126" s="62"/>
      <c r="D1126" s="62"/>
      <c r="E1126"/>
      <c r="F1126"/>
      <c r="G1126"/>
      <c r="H1126"/>
      <c r="I1126"/>
    </row>
    <row r="1127" spans="2:9" x14ac:dyDescent="0.25">
      <c r="B1127" s="62"/>
      <c r="C1127" s="62"/>
      <c r="D1127" s="62"/>
      <c r="E1127"/>
      <c r="F1127"/>
      <c r="G1127"/>
      <c r="H1127"/>
      <c r="I1127"/>
    </row>
    <row r="1128" spans="2:9" x14ac:dyDescent="0.25">
      <c r="B1128" s="62"/>
      <c r="C1128" s="62"/>
      <c r="D1128" s="62"/>
      <c r="E1128"/>
      <c r="F1128"/>
      <c r="G1128"/>
      <c r="H1128"/>
      <c r="I1128"/>
    </row>
    <row r="1129" spans="2:9" x14ac:dyDescent="0.25">
      <c r="B1129" s="62"/>
      <c r="C1129" s="62"/>
      <c r="D1129" s="62"/>
      <c r="E1129"/>
      <c r="F1129"/>
      <c r="G1129"/>
      <c r="H1129"/>
      <c r="I1129"/>
    </row>
    <row r="1130" spans="2:9" x14ac:dyDescent="0.25">
      <c r="B1130" s="62"/>
      <c r="C1130" s="62"/>
      <c r="D1130" s="62"/>
      <c r="E1130"/>
      <c r="F1130"/>
      <c r="G1130"/>
      <c r="H1130"/>
      <c r="I1130"/>
    </row>
    <row r="1131" spans="2:9" x14ac:dyDescent="0.25">
      <c r="B1131" s="62"/>
      <c r="C1131" s="62"/>
      <c r="D1131" s="62"/>
      <c r="E1131"/>
      <c r="F1131"/>
      <c r="G1131"/>
      <c r="H1131"/>
      <c r="I1131"/>
    </row>
    <row r="1132" spans="2:9" x14ac:dyDescent="0.25">
      <c r="B1132" s="62"/>
      <c r="C1132" s="62"/>
      <c r="D1132" s="62"/>
      <c r="E1132"/>
      <c r="F1132"/>
      <c r="G1132"/>
      <c r="H1132"/>
      <c r="I1132"/>
    </row>
    <row r="1133" spans="2:9" x14ac:dyDescent="0.25">
      <c r="B1133" s="62"/>
      <c r="C1133" s="62"/>
      <c r="D1133" s="62"/>
      <c r="E1133"/>
      <c r="F1133"/>
      <c r="G1133"/>
      <c r="H1133"/>
      <c r="I1133"/>
    </row>
    <row r="1134" spans="2:9" x14ac:dyDescent="0.25">
      <c r="B1134" s="62"/>
      <c r="C1134" s="62"/>
      <c r="D1134" s="62"/>
      <c r="E1134"/>
      <c r="F1134"/>
      <c r="G1134"/>
      <c r="H1134"/>
      <c r="I1134"/>
    </row>
    <row r="1135" spans="2:9" x14ac:dyDescent="0.25">
      <c r="B1135" s="62"/>
      <c r="C1135" s="62"/>
      <c r="D1135" s="62"/>
      <c r="E1135"/>
      <c r="F1135"/>
      <c r="G1135"/>
      <c r="H1135"/>
      <c r="I1135"/>
    </row>
    <row r="1136" spans="2:9" x14ac:dyDescent="0.25">
      <c r="B1136" s="62"/>
      <c r="C1136" s="62"/>
      <c r="D1136" s="62"/>
      <c r="E1136"/>
      <c r="F1136"/>
      <c r="G1136"/>
      <c r="H1136"/>
      <c r="I1136"/>
    </row>
    <row r="1137" spans="2:9" x14ac:dyDescent="0.25">
      <c r="B1137" s="62"/>
      <c r="C1137" s="62"/>
      <c r="D1137" s="62"/>
      <c r="E1137"/>
      <c r="F1137"/>
      <c r="G1137"/>
      <c r="H1137"/>
      <c r="I1137"/>
    </row>
    <row r="1138" spans="2:9" x14ac:dyDescent="0.25">
      <c r="B1138" s="62"/>
      <c r="C1138" s="62"/>
      <c r="D1138" s="62"/>
      <c r="E1138"/>
      <c r="F1138"/>
      <c r="G1138"/>
      <c r="H1138"/>
      <c r="I1138"/>
    </row>
    <row r="1139" spans="2:9" x14ac:dyDescent="0.25">
      <c r="B1139" s="62"/>
      <c r="C1139" s="62"/>
      <c r="D1139" s="62"/>
      <c r="E1139"/>
      <c r="F1139"/>
      <c r="G1139"/>
      <c r="H1139"/>
      <c r="I1139"/>
    </row>
    <row r="1140" spans="2:9" x14ac:dyDescent="0.25">
      <c r="B1140" s="62"/>
      <c r="C1140" s="62"/>
      <c r="D1140" s="62"/>
      <c r="E1140"/>
      <c r="F1140"/>
      <c r="G1140"/>
      <c r="H1140"/>
      <c r="I1140"/>
    </row>
    <row r="1141" spans="2:9" x14ac:dyDescent="0.25">
      <c r="B1141" s="62"/>
      <c r="C1141" s="62"/>
      <c r="D1141" s="62"/>
      <c r="E1141"/>
      <c r="F1141"/>
      <c r="G1141"/>
      <c r="H1141"/>
      <c r="I1141"/>
    </row>
    <row r="1142" spans="2:9" x14ac:dyDescent="0.25">
      <c r="B1142" s="62"/>
      <c r="C1142" s="62"/>
      <c r="D1142" s="62"/>
      <c r="E1142"/>
      <c r="F1142"/>
      <c r="G1142"/>
      <c r="H1142"/>
      <c r="I1142"/>
    </row>
    <row r="1143" spans="2:9" x14ac:dyDescent="0.25">
      <c r="B1143" s="62"/>
      <c r="C1143" s="62"/>
      <c r="D1143" s="62"/>
      <c r="E1143"/>
      <c r="F1143"/>
      <c r="G1143"/>
      <c r="H1143"/>
      <c r="I1143"/>
    </row>
    <row r="1144" spans="2:9" x14ac:dyDescent="0.25">
      <c r="B1144" s="62"/>
      <c r="C1144" s="62"/>
      <c r="D1144" s="62"/>
      <c r="E1144"/>
      <c r="F1144"/>
      <c r="G1144"/>
      <c r="H1144"/>
      <c r="I1144"/>
    </row>
    <row r="1145" spans="2:9" x14ac:dyDescent="0.25">
      <c r="B1145" s="62"/>
      <c r="C1145" s="62"/>
      <c r="D1145" s="62"/>
      <c r="E1145"/>
      <c r="F1145"/>
      <c r="G1145"/>
      <c r="H1145"/>
      <c r="I1145"/>
    </row>
    <row r="1146" spans="2:9" x14ac:dyDescent="0.25">
      <c r="B1146" s="62"/>
      <c r="C1146" s="62"/>
      <c r="D1146" s="62"/>
      <c r="E1146"/>
      <c r="F1146"/>
      <c r="G1146"/>
      <c r="H1146"/>
      <c r="I1146"/>
    </row>
    <row r="1147" spans="2:9" x14ac:dyDescent="0.25">
      <c r="B1147" s="62"/>
      <c r="C1147" s="62"/>
      <c r="D1147" s="62"/>
      <c r="E1147"/>
      <c r="F1147"/>
      <c r="G1147"/>
      <c r="H1147"/>
      <c r="I1147"/>
    </row>
    <row r="1148" spans="2:9" x14ac:dyDescent="0.25">
      <c r="B1148" s="62"/>
      <c r="C1148" s="62"/>
      <c r="D1148" s="62"/>
      <c r="E1148"/>
      <c r="F1148"/>
      <c r="G1148"/>
      <c r="H1148"/>
      <c r="I1148"/>
    </row>
    <row r="1149" spans="2:9" x14ac:dyDescent="0.25">
      <c r="B1149" s="62"/>
      <c r="C1149" s="62"/>
      <c r="D1149" s="62"/>
      <c r="E1149"/>
      <c r="F1149"/>
      <c r="G1149"/>
      <c r="H1149"/>
      <c r="I1149"/>
    </row>
    <row r="1150" spans="2:9" x14ac:dyDescent="0.25">
      <c r="B1150" s="62"/>
      <c r="C1150" s="62"/>
      <c r="D1150" s="62"/>
      <c r="E1150"/>
      <c r="F1150"/>
      <c r="G1150"/>
      <c r="H1150"/>
      <c r="I1150"/>
    </row>
    <row r="1151" spans="2:9" x14ac:dyDescent="0.25">
      <c r="B1151" s="62"/>
      <c r="C1151" s="62"/>
      <c r="D1151" s="62"/>
      <c r="E1151"/>
      <c r="F1151"/>
      <c r="G1151"/>
      <c r="H1151"/>
      <c r="I1151"/>
    </row>
    <row r="1152" spans="2:9" x14ac:dyDescent="0.25">
      <c r="B1152" s="62"/>
      <c r="C1152" s="62"/>
      <c r="D1152" s="62"/>
      <c r="E1152"/>
      <c r="F1152"/>
      <c r="G1152"/>
      <c r="H1152"/>
      <c r="I1152"/>
    </row>
    <row r="1153" spans="2:9" x14ac:dyDescent="0.25">
      <c r="B1153" s="62"/>
      <c r="C1153" s="62"/>
      <c r="D1153" s="62"/>
      <c r="E1153"/>
      <c r="F1153"/>
      <c r="G1153"/>
      <c r="H1153"/>
      <c r="I1153"/>
    </row>
    <row r="1154" spans="2:9" x14ac:dyDescent="0.25">
      <c r="B1154" s="62"/>
      <c r="C1154" s="62"/>
      <c r="D1154" s="62"/>
      <c r="E1154"/>
      <c r="F1154"/>
      <c r="G1154"/>
      <c r="H1154"/>
      <c r="I1154"/>
    </row>
    <row r="1155" spans="2:9" x14ac:dyDescent="0.25">
      <c r="B1155" s="62"/>
      <c r="C1155" s="62"/>
      <c r="D1155" s="62"/>
      <c r="E1155"/>
      <c r="F1155"/>
      <c r="G1155"/>
      <c r="H1155"/>
      <c r="I1155"/>
    </row>
    <row r="1156" spans="2:9" x14ac:dyDescent="0.25">
      <c r="B1156" s="62"/>
      <c r="C1156" s="62"/>
      <c r="D1156" s="62"/>
      <c r="E1156"/>
      <c r="F1156"/>
      <c r="G1156"/>
      <c r="H1156"/>
      <c r="I1156"/>
    </row>
    <row r="1157" spans="2:9" x14ac:dyDescent="0.25">
      <c r="B1157" s="62"/>
      <c r="C1157" s="62"/>
      <c r="D1157" s="62"/>
      <c r="E1157"/>
      <c r="F1157"/>
      <c r="G1157"/>
      <c r="H1157"/>
      <c r="I1157"/>
    </row>
    <row r="1158" spans="2:9" x14ac:dyDescent="0.25">
      <c r="B1158" s="62"/>
      <c r="C1158" s="62"/>
      <c r="D1158" s="62"/>
      <c r="E1158"/>
      <c r="F1158"/>
      <c r="G1158"/>
      <c r="H1158"/>
      <c r="I1158"/>
    </row>
    <row r="1159" spans="2:9" x14ac:dyDescent="0.25">
      <c r="B1159" s="62"/>
      <c r="C1159" s="62"/>
      <c r="D1159" s="62"/>
      <c r="E1159"/>
      <c r="F1159"/>
      <c r="G1159"/>
      <c r="H1159"/>
      <c r="I1159"/>
    </row>
    <row r="1160" spans="2:9" x14ac:dyDescent="0.25">
      <c r="B1160" s="62"/>
      <c r="C1160" s="62"/>
      <c r="D1160" s="62"/>
      <c r="E1160"/>
      <c r="F1160"/>
      <c r="G1160"/>
      <c r="H1160"/>
      <c r="I1160"/>
    </row>
    <row r="1161" spans="2:9" x14ac:dyDescent="0.25">
      <c r="B1161" s="62"/>
      <c r="C1161" s="62"/>
      <c r="D1161" s="62"/>
      <c r="E1161"/>
      <c r="F1161"/>
      <c r="G1161"/>
      <c r="H1161"/>
      <c r="I1161"/>
    </row>
    <row r="1162" spans="2:9" x14ac:dyDescent="0.25">
      <c r="B1162" s="62"/>
      <c r="C1162" s="62"/>
      <c r="D1162" s="62"/>
      <c r="E1162"/>
      <c r="F1162"/>
      <c r="G1162"/>
      <c r="H1162"/>
      <c r="I1162"/>
    </row>
    <row r="1163" spans="2:9" x14ac:dyDescent="0.25">
      <c r="B1163" s="62"/>
      <c r="C1163" s="62"/>
      <c r="D1163" s="62"/>
      <c r="E1163"/>
      <c r="F1163"/>
      <c r="G1163"/>
      <c r="H1163"/>
      <c r="I1163"/>
    </row>
    <row r="1164" spans="2:9" x14ac:dyDescent="0.25">
      <c r="B1164" s="62"/>
      <c r="C1164" s="62"/>
      <c r="D1164" s="62"/>
      <c r="E1164"/>
      <c r="F1164"/>
      <c r="G1164"/>
      <c r="H1164"/>
      <c r="I1164"/>
    </row>
    <row r="1165" spans="2:9" x14ac:dyDescent="0.25">
      <c r="B1165" s="62"/>
      <c r="C1165" s="62"/>
      <c r="D1165" s="62"/>
      <c r="E1165"/>
      <c r="F1165"/>
      <c r="G1165"/>
      <c r="H1165"/>
      <c r="I1165"/>
    </row>
    <row r="1166" spans="2:9" x14ac:dyDescent="0.25">
      <c r="B1166" s="62"/>
      <c r="C1166" s="62"/>
      <c r="D1166" s="62"/>
      <c r="E1166"/>
      <c r="F1166"/>
      <c r="G1166"/>
      <c r="H1166"/>
      <c r="I1166"/>
    </row>
    <row r="1167" spans="2:9" x14ac:dyDescent="0.25">
      <c r="B1167" s="62"/>
      <c r="C1167" s="62"/>
      <c r="D1167" s="62"/>
      <c r="E1167"/>
      <c r="F1167"/>
      <c r="G1167"/>
      <c r="H1167"/>
      <c r="I1167"/>
    </row>
    <row r="1168" spans="2:9" x14ac:dyDescent="0.25">
      <c r="B1168" s="62"/>
      <c r="C1168" s="62"/>
      <c r="D1168" s="62"/>
      <c r="E1168"/>
      <c r="F1168"/>
      <c r="G1168"/>
      <c r="H1168"/>
      <c r="I1168"/>
    </row>
    <row r="1169" spans="2:9" x14ac:dyDescent="0.25">
      <c r="B1169" s="62"/>
      <c r="C1169" s="62"/>
      <c r="D1169" s="62"/>
      <c r="E1169"/>
      <c r="F1169"/>
      <c r="G1169"/>
      <c r="H1169"/>
      <c r="I1169"/>
    </row>
    <row r="1170" spans="2:9" x14ac:dyDescent="0.25">
      <c r="B1170" s="62"/>
      <c r="C1170" s="62"/>
      <c r="D1170" s="62"/>
      <c r="E1170"/>
      <c r="F1170"/>
      <c r="G1170"/>
      <c r="H1170"/>
      <c r="I1170"/>
    </row>
    <row r="1171" spans="2:9" x14ac:dyDescent="0.25">
      <c r="B1171" s="62"/>
      <c r="C1171" s="62"/>
      <c r="D1171" s="62"/>
      <c r="E1171"/>
      <c r="F1171"/>
      <c r="G1171"/>
      <c r="H1171"/>
      <c r="I1171"/>
    </row>
    <row r="1172" spans="2:9" x14ac:dyDescent="0.25">
      <c r="B1172" s="62"/>
      <c r="C1172" s="62"/>
      <c r="D1172" s="62"/>
      <c r="E1172"/>
      <c r="F1172"/>
      <c r="G1172"/>
      <c r="H1172"/>
      <c r="I1172"/>
    </row>
    <row r="1173" spans="2:9" x14ac:dyDescent="0.25">
      <c r="B1173" s="62"/>
      <c r="C1173" s="62"/>
      <c r="D1173" s="62"/>
      <c r="E1173"/>
      <c r="F1173"/>
      <c r="G1173"/>
      <c r="H1173"/>
      <c r="I1173"/>
    </row>
    <row r="1174" spans="2:9" x14ac:dyDescent="0.25">
      <c r="B1174" s="62"/>
      <c r="C1174" s="62"/>
      <c r="D1174" s="62"/>
      <c r="E1174"/>
      <c r="F1174"/>
      <c r="G1174"/>
      <c r="H1174"/>
      <c r="I1174"/>
    </row>
    <row r="1175" spans="2:9" x14ac:dyDescent="0.25">
      <c r="B1175" s="62"/>
      <c r="C1175" s="62"/>
      <c r="D1175" s="62"/>
      <c r="E1175"/>
      <c r="F1175"/>
      <c r="G1175"/>
      <c r="H1175"/>
      <c r="I1175"/>
    </row>
    <row r="1176" spans="2:9" x14ac:dyDescent="0.25">
      <c r="B1176" s="62"/>
      <c r="C1176" s="62"/>
      <c r="D1176" s="62"/>
      <c r="E1176"/>
      <c r="F1176"/>
      <c r="G1176"/>
      <c r="H1176"/>
      <c r="I1176"/>
    </row>
    <row r="1177" spans="2:9" x14ac:dyDescent="0.25">
      <c r="B1177" s="62"/>
      <c r="C1177" s="62"/>
      <c r="D1177" s="62"/>
      <c r="E1177"/>
      <c r="F1177"/>
      <c r="G1177"/>
      <c r="H1177"/>
      <c r="I1177"/>
    </row>
    <row r="1178" spans="2:9" x14ac:dyDescent="0.25">
      <c r="B1178" s="62"/>
      <c r="C1178" s="62"/>
      <c r="D1178" s="62"/>
      <c r="E1178"/>
      <c r="F1178"/>
      <c r="G1178"/>
      <c r="H1178"/>
      <c r="I1178"/>
    </row>
    <row r="1179" spans="2:9" x14ac:dyDescent="0.25">
      <c r="B1179" s="62"/>
      <c r="C1179" s="62"/>
      <c r="D1179" s="62"/>
      <c r="E1179"/>
      <c r="F1179"/>
      <c r="G1179"/>
      <c r="H1179"/>
      <c r="I1179"/>
    </row>
    <row r="1180" spans="2:9" x14ac:dyDescent="0.25">
      <c r="B1180" s="62"/>
      <c r="C1180" s="62"/>
      <c r="D1180" s="62"/>
      <c r="E1180"/>
      <c r="F1180"/>
      <c r="G1180"/>
      <c r="H1180"/>
      <c r="I1180"/>
    </row>
    <row r="1181" spans="2:9" x14ac:dyDescent="0.25">
      <c r="B1181" s="62"/>
      <c r="C1181" s="62"/>
      <c r="D1181" s="62"/>
      <c r="E1181"/>
      <c r="F1181"/>
      <c r="G1181"/>
      <c r="H1181"/>
      <c r="I1181"/>
    </row>
    <row r="1182" spans="2:9" x14ac:dyDescent="0.25">
      <c r="B1182" s="62"/>
      <c r="C1182" s="62"/>
      <c r="D1182" s="62"/>
      <c r="E1182"/>
      <c r="F1182"/>
      <c r="G1182"/>
      <c r="H1182"/>
      <c r="I1182"/>
    </row>
    <row r="1183" spans="2:9" x14ac:dyDescent="0.25">
      <c r="B1183" s="62"/>
      <c r="C1183" s="62"/>
      <c r="D1183" s="62"/>
      <c r="E1183"/>
      <c r="F1183"/>
      <c r="G1183"/>
      <c r="H1183"/>
      <c r="I1183"/>
    </row>
    <row r="1184" spans="2:9" x14ac:dyDescent="0.25">
      <c r="B1184" s="62"/>
      <c r="C1184" s="62"/>
      <c r="D1184" s="62"/>
      <c r="E1184"/>
      <c r="F1184"/>
      <c r="G1184"/>
      <c r="H1184"/>
      <c r="I1184"/>
    </row>
    <row r="1185" spans="2:9" x14ac:dyDescent="0.25">
      <c r="B1185" s="62"/>
      <c r="C1185" s="62"/>
      <c r="D1185" s="62"/>
      <c r="E1185"/>
      <c r="F1185"/>
      <c r="G1185"/>
      <c r="H1185"/>
      <c r="I1185"/>
    </row>
    <row r="1186" spans="2:9" x14ac:dyDescent="0.25">
      <c r="B1186" s="62"/>
      <c r="C1186" s="62"/>
      <c r="D1186" s="62"/>
      <c r="E1186"/>
      <c r="F1186"/>
      <c r="G1186"/>
      <c r="H1186"/>
      <c r="I1186"/>
    </row>
    <row r="1187" spans="2:9" x14ac:dyDescent="0.25">
      <c r="B1187" s="62"/>
      <c r="C1187" s="62"/>
      <c r="D1187" s="62"/>
      <c r="E1187"/>
      <c r="F1187"/>
      <c r="G1187"/>
      <c r="H1187"/>
      <c r="I1187"/>
    </row>
    <row r="1188" spans="2:9" x14ac:dyDescent="0.25">
      <c r="B1188" s="62"/>
      <c r="C1188" s="62"/>
      <c r="D1188" s="62"/>
      <c r="E1188"/>
      <c r="F1188"/>
      <c r="G1188"/>
      <c r="H1188"/>
      <c r="I1188"/>
    </row>
    <row r="1189" spans="2:9" x14ac:dyDescent="0.25">
      <c r="B1189" s="62"/>
      <c r="C1189" s="62"/>
      <c r="D1189" s="62"/>
      <c r="E1189"/>
      <c r="F1189"/>
      <c r="G1189"/>
      <c r="H1189"/>
      <c r="I1189"/>
    </row>
    <row r="1190" spans="2:9" x14ac:dyDescent="0.25">
      <c r="B1190" s="62"/>
      <c r="C1190" s="62"/>
      <c r="D1190" s="62"/>
      <c r="E1190"/>
      <c r="F1190"/>
      <c r="G1190"/>
      <c r="H1190"/>
      <c r="I1190"/>
    </row>
    <row r="1191" spans="2:9" x14ac:dyDescent="0.25">
      <c r="B1191" s="62"/>
      <c r="C1191" s="62"/>
      <c r="D1191" s="62"/>
      <c r="E1191"/>
      <c r="F1191"/>
      <c r="G1191"/>
      <c r="H1191"/>
      <c r="I1191"/>
    </row>
    <row r="1192" spans="2:9" x14ac:dyDescent="0.25">
      <c r="B1192" s="62"/>
      <c r="C1192" s="62"/>
      <c r="D1192" s="62"/>
      <c r="E1192"/>
      <c r="F1192"/>
      <c r="G1192"/>
      <c r="H1192"/>
      <c r="I1192"/>
    </row>
    <row r="1193" spans="2:9" x14ac:dyDescent="0.25">
      <c r="B1193" s="62"/>
      <c r="C1193" s="62"/>
      <c r="D1193" s="62"/>
      <c r="E1193"/>
      <c r="F1193"/>
      <c r="G1193"/>
      <c r="H1193"/>
      <c r="I1193"/>
    </row>
    <row r="1194" spans="2:9" x14ac:dyDescent="0.25">
      <c r="B1194" s="62"/>
      <c r="C1194" s="62"/>
      <c r="D1194" s="62"/>
      <c r="E1194"/>
      <c r="F1194"/>
      <c r="G1194"/>
      <c r="H1194"/>
      <c r="I1194"/>
    </row>
    <row r="1195" spans="2:9" x14ac:dyDescent="0.25">
      <c r="B1195" s="62"/>
      <c r="C1195" s="62"/>
      <c r="D1195" s="62"/>
      <c r="E1195"/>
      <c r="F1195"/>
      <c r="G1195"/>
      <c r="H1195"/>
      <c r="I1195"/>
    </row>
    <row r="1196" spans="2:9" x14ac:dyDescent="0.25">
      <c r="B1196" s="62"/>
      <c r="C1196" s="62"/>
      <c r="D1196" s="62"/>
      <c r="E1196"/>
      <c r="F1196"/>
      <c r="G1196"/>
      <c r="H1196"/>
      <c r="I1196"/>
    </row>
    <row r="1197" spans="2:9" x14ac:dyDescent="0.25">
      <c r="B1197" s="62"/>
      <c r="C1197" s="62"/>
      <c r="D1197" s="62"/>
      <c r="E1197"/>
      <c r="F1197"/>
      <c r="G1197"/>
      <c r="H1197"/>
      <c r="I1197"/>
    </row>
    <row r="1198" spans="2:9" x14ac:dyDescent="0.25">
      <c r="B1198" s="62"/>
      <c r="C1198" s="62"/>
      <c r="D1198" s="62"/>
      <c r="E1198"/>
      <c r="F1198"/>
      <c r="G1198"/>
      <c r="H1198"/>
      <c r="I1198"/>
    </row>
    <row r="1199" spans="2:9" x14ac:dyDescent="0.25">
      <c r="B1199" s="62"/>
      <c r="C1199" s="62"/>
      <c r="D1199" s="62"/>
      <c r="E1199"/>
      <c r="F1199"/>
      <c r="G1199"/>
      <c r="H1199"/>
      <c r="I1199"/>
    </row>
    <row r="1200" spans="2:9" x14ac:dyDescent="0.25">
      <c r="B1200" s="62"/>
      <c r="C1200" s="62"/>
      <c r="D1200" s="62"/>
      <c r="E1200"/>
      <c r="F1200"/>
      <c r="G1200"/>
      <c r="H1200"/>
      <c r="I1200"/>
    </row>
    <row r="1201" spans="2:9" x14ac:dyDescent="0.25">
      <c r="B1201" s="62"/>
      <c r="C1201" s="62"/>
      <c r="D1201" s="62"/>
      <c r="E1201"/>
      <c r="F1201"/>
      <c r="G1201"/>
      <c r="H1201"/>
      <c r="I1201"/>
    </row>
    <row r="1202" spans="2:9" x14ac:dyDescent="0.25">
      <c r="B1202" s="62"/>
      <c r="C1202" s="62"/>
      <c r="D1202" s="62"/>
      <c r="E1202"/>
      <c r="F1202"/>
      <c r="G1202"/>
      <c r="H1202"/>
      <c r="I1202"/>
    </row>
    <row r="1203" spans="2:9" x14ac:dyDescent="0.25">
      <c r="B1203" s="62"/>
      <c r="C1203" s="62"/>
      <c r="D1203" s="62"/>
      <c r="E1203"/>
      <c r="F1203"/>
      <c r="G1203"/>
      <c r="H1203"/>
      <c r="I1203"/>
    </row>
    <row r="1204" spans="2:9" x14ac:dyDescent="0.25">
      <c r="B1204" s="62"/>
      <c r="C1204" s="62"/>
      <c r="D1204" s="62"/>
      <c r="E1204"/>
      <c r="F1204"/>
      <c r="G1204"/>
      <c r="H1204"/>
      <c r="I1204"/>
    </row>
    <row r="1205" spans="2:9" x14ac:dyDescent="0.25">
      <c r="B1205" s="62"/>
      <c r="C1205" s="62"/>
      <c r="D1205" s="62"/>
      <c r="E1205"/>
      <c r="F1205"/>
      <c r="G1205"/>
      <c r="H1205"/>
      <c r="I1205"/>
    </row>
    <row r="1206" spans="2:9" x14ac:dyDescent="0.25">
      <c r="B1206" s="62"/>
      <c r="C1206" s="62"/>
      <c r="D1206" s="62"/>
      <c r="E1206"/>
      <c r="F1206"/>
      <c r="G1206"/>
      <c r="H1206"/>
      <c r="I1206"/>
    </row>
    <row r="1207" spans="2:9" x14ac:dyDescent="0.25">
      <c r="B1207" s="62"/>
      <c r="C1207" s="62"/>
      <c r="D1207" s="62"/>
      <c r="E1207"/>
      <c r="F1207"/>
      <c r="G1207"/>
      <c r="H1207"/>
      <c r="I1207"/>
    </row>
    <row r="1208" spans="2:9" x14ac:dyDescent="0.25">
      <c r="B1208" s="62"/>
      <c r="C1208" s="62"/>
      <c r="D1208" s="62"/>
      <c r="E1208"/>
      <c r="F1208"/>
      <c r="G1208"/>
      <c r="H1208"/>
      <c r="I1208"/>
    </row>
    <row r="1209" spans="2:9" x14ac:dyDescent="0.25">
      <c r="B1209" s="62"/>
      <c r="C1209" s="62"/>
      <c r="D1209" s="62"/>
      <c r="E1209"/>
      <c r="F1209"/>
      <c r="G1209"/>
      <c r="H1209"/>
      <c r="I1209"/>
    </row>
    <row r="1210" spans="2:9" x14ac:dyDescent="0.25">
      <c r="B1210" s="62"/>
      <c r="C1210" s="62"/>
      <c r="D1210" s="62"/>
      <c r="E1210"/>
      <c r="F1210"/>
      <c r="G1210"/>
      <c r="H1210"/>
      <c r="I1210"/>
    </row>
    <row r="1211" spans="2:9" x14ac:dyDescent="0.25">
      <c r="B1211" s="62"/>
      <c r="C1211" s="62"/>
      <c r="D1211" s="62"/>
      <c r="E1211"/>
      <c r="F1211"/>
      <c r="G1211"/>
      <c r="H1211"/>
      <c r="I1211"/>
    </row>
    <row r="1212" spans="2:9" x14ac:dyDescent="0.25">
      <c r="B1212" s="62"/>
      <c r="C1212" s="62"/>
      <c r="D1212" s="62"/>
      <c r="E1212"/>
      <c r="F1212"/>
      <c r="G1212"/>
      <c r="H1212"/>
      <c r="I1212"/>
    </row>
    <row r="1213" spans="2:9" x14ac:dyDescent="0.25">
      <c r="B1213" s="62"/>
      <c r="C1213" s="62"/>
      <c r="D1213" s="62"/>
      <c r="E1213"/>
      <c r="F1213"/>
      <c r="G1213"/>
      <c r="H1213"/>
      <c r="I1213"/>
    </row>
    <row r="1214" spans="2:9" x14ac:dyDescent="0.25">
      <c r="B1214" s="62"/>
      <c r="C1214" s="62"/>
      <c r="D1214" s="62"/>
      <c r="E1214"/>
      <c r="F1214"/>
      <c r="G1214"/>
      <c r="H1214"/>
      <c r="I1214"/>
    </row>
    <row r="1215" spans="2:9" x14ac:dyDescent="0.25">
      <c r="B1215" s="62"/>
      <c r="C1215" s="62"/>
      <c r="D1215" s="62"/>
      <c r="E1215"/>
      <c r="F1215"/>
      <c r="G1215"/>
      <c r="H1215"/>
      <c r="I1215"/>
    </row>
    <row r="1216" spans="2:9" x14ac:dyDescent="0.25">
      <c r="B1216" s="62"/>
      <c r="C1216" s="62"/>
      <c r="D1216" s="62"/>
      <c r="E1216"/>
      <c r="F1216"/>
      <c r="G1216"/>
      <c r="H1216"/>
      <c r="I1216"/>
    </row>
    <row r="1217" spans="2:9" x14ac:dyDescent="0.25">
      <c r="B1217" s="62"/>
      <c r="C1217" s="62"/>
      <c r="D1217" s="62"/>
      <c r="E1217"/>
      <c r="F1217"/>
      <c r="G1217"/>
      <c r="H1217"/>
      <c r="I1217"/>
    </row>
    <row r="1218" spans="2:9" x14ac:dyDescent="0.25">
      <c r="B1218" s="62"/>
      <c r="C1218" s="62"/>
      <c r="D1218" s="62"/>
      <c r="E1218"/>
      <c r="F1218"/>
      <c r="G1218"/>
      <c r="H1218"/>
      <c r="I1218"/>
    </row>
    <row r="1219" spans="2:9" x14ac:dyDescent="0.25">
      <c r="B1219" s="62"/>
      <c r="C1219" s="62"/>
      <c r="D1219" s="62"/>
      <c r="E1219"/>
      <c r="F1219"/>
      <c r="G1219"/>
      <c r="H1219"/>
      <c r="I1219"/>
    </row>
    <row r="1220" spans="2:9" x14ac:dyDescent="0.25">
      <c r="B1220" s="62"/>
      <c r="C1220" s="62"/>
      <c r="D1220" s="62"/>
      <c r="E1220"/>
      <c r="F1220"/>
      <c r="G1220"/>
      <c r="H1220"/>
      <c r="I1220"/>
    </row>
    <row r="1221" spans="2:9" x14ac:dyDescent="0.25">
      <c r="B1221" s="62"/>
      <c r="C1221" s="62"/>
      <c r="D1221" s="62"/>
      <c r="E1221"/>
      <c r="F1221"/>
      <c r="G1221"/>
      <c r="H1221"/>
      <c r="I1221"/>
    </row>
    <row r="1222" spans="2:9" x14ac:dyDescent="0.25">
      <c r="B1222" s="62"/>
      <c r="C1222" s="62"/>
      <c r="D1222" s="62"/>
      <c r="E1222"/>
      <c r="F1222"/>
      <c r="G1222"/>
      <c r="H1222"/>
      <c r="I1222"/>
    </row>
    <row r="1223" spans="2:9" x14ac:dyDescent="0.25">
      <c r="B1223" s="62"/>
      <c r="C1223" s="62"/>
      <c r="D1223" s="62"/>
      <c r="E1223"/>
      <c r="F1223"/>
      <c r="G1223"/>
      <c r="H1223"/>
      <c r="I1223"/>
    </row>
    <row r="1224" spans="2:9" x14ac:dyDescent="0.25">
      <c r="B1224" s="62"/>
      <c r="C1224" s="62"/>
      <c r="D1224" s="62"/>
      <c r="E1224"/>
      <c r="F1224"/>
      <c r="G1224"/>
      <c r="H1224"/>
      <c r="I1224"/>
    </row>
    <row r="1225" spans="2:9" x14ac:dyDescent="0.25">
      <c r="B1225" s="62"/>
      <c r="C1225" s="62"/>
      <c r="D1225" s="62"/>
      <c r="E1225"/>
      <c r="F1225"/>
      <c r="G1225"/>
      <c r="H1225"/>
      <c r="I1225"/>
    </row>
    <row r="1226" spans="2:9" x14ac:dyDescent="0.25">
      <c r="B1226" s="62"/>
      <c r="C1226" s="62"/>
      <c r="D1226" s="62"/>
      <c r="E1226"/>
      <c r="F1226"/>
      <c r="G1226"/>
      <c r="H1226"/>
      <c r="I1226"/>
    </row>
    <row r="1227" spans="2:9" x14ac:dyDescent="0.25">
      <c r="B1227" s="62"/>
      <c r="C1227" s="62"/>
      <c r="D1227" s="62"/>
      <c r="E1227"/>
      <c r="F1227"/>
      <c r="G1227"/>
      <c r="H1227"/>
      <c r="I1227"/>
    </row>
    <row r="1228" spans="2:9" x14ac:dyDescent="0.25">
      <c r="B1228" s="62"/>
      <c r="C1228" s="62"/>
      <c r="D1228" s="62"/>
      <c r="E1228"/>
      <c r="F1228"/>
      <c r="G1228"/>
      <c r="H1228"/>
      <c r="I1228"/>
    </row>
    <row r="1229" spans="2:9" x14ac:dyDescent="0.25">
      <c r="B1229" s="62"/>
      <c r="C1229" s="62"/>
      <c r="D1229" s="62"/>
      <c r="E1229"/>
      <c r="F1229"/>
      <c r="G1229"/>
      <c r="H1229"/>
      <c r="I1229"/>
    </row>
    <row r="1230" spans="2:9" x14ac:dyDescent="0.25">
      <c r="B1230" s="62"/>
      <c r="C1230" s="62"/>
      <c r="D1230" s="62"/>
      <c r="E1230"/>
      <c r="F1230"/>
      <c r="G1230"/>
      <c r="H1230"/>
      <c r="I1230"/>
    </row>
    <row r="1231" spans="2:9" x14ac:dyDescent="0.25">
      <c r="B1231" s="62"/>
      <c r="C1231" s="62"/>
      <c r="D1231" s="62"/>
      <c r="E1231"/>
      <c r="F1231"/>
      <c r="G1231"/>
      <c r="H1231"/>
      <c r="I1231"/>
    </row>
    <row r="1232" spans="2:9" x14ac:dyDescent="0.25">
      <c r="B1232" s="62"/>
      <c r="C1232" s="62"/>
      <c r="D1232" s="62"/>
      <c r="E1232"/>
      <c r="F1232"/>
      <c r="G1232"/>
      <c r="H1232"/>
      <c r="I1232"/>
    </row>
    <row r="1233" spans="2:9" x14ac:dyDescent="0.25">
      <c r="B1233" s="62"/>
      <c r="C1233" s="62"/>
      <c r="D1233" s="62"/>
      <c r="E1233"/>
      <c r="F1233"/>
      <c r="G1233"/>
      <c r="H1233"/>
      <c r="I1233"/>
    </row>
    <row r="1234" spans="2:9" x14ac:dyDescent="0.25">
      <c r="B1234" s="62"/>
      <c r="C1234" s="62"/>
      <c r="D1234" s="62"/>
      <c r="E1234"/>
      <c r="F1234"/>
      <c r="G1234"/>
      <c r="H1234"/>
      <c r="I1234"/>
    </row>
    <row r="1235" spans="2:9" x14ac:dyDescent="0.25">
      <c r="B1235" s="62"/>
      <c r="C1235" s="62"/>
      <c r="D1235" s="62"/>
      <c r="E1235"/>
      <c r="F1235"/>
      <c r="G1235"/>
      <c r="H1235"/>
      <c r="I1235"/>
    </row>
    <row r="1236" spans="2:9" x14ac:dyDescent="0.25">
      <c r="B1236" s="62"/>
      <c r="C1236" s="62"/>
      <c r="D1236" s="62"/>
      <c r="E1236"/>
      <c r="F1236"/>
      <c r="G1236"/>
      <c r="H1236"/>
      <c r="I1236"/>
    </row>
    <row r="1237" spans="2:9" x14ac:dyDescent="0.25">
      <c r="B1237" s="62"/>
      <c r="C1237" s="62"/>
      <c r="D1237" s="62"/>
      <c r="E1237"/>
      <c r="F1237"/>
      <c r="G1237"/>
      <c r="H1237"/>
      <c r="I1237"/>
    </row>
    <row r="1238" spans="2:9" x14ac:dyDescent="0.25">
      <c r="B1238" s="62"/>
      <c r="C1238" s="62"/>
      <c r="D1238" s="62"/>
      <c r="E1238"/>
      <c r="F1238"/>
      <c r="G1238"/>
      <c r="H1238"/>
      <c r="I1238"/>
    </row>
    <row r="1239" spans="2:9" x14ac:dyDescent="0.25">
      <c r="B1239" s="62"/>
      <c r="C1239" s="62"/>
      <c r="D1239" s="62"/>
      <c r="E1239"/>
      <c r="F1239"/>
      <c r="G1239"/>
      <c r="H1239"/>
      <c r="I1239"/>
    </row>
    <row r="1240" spans="2:9" x14ac:dyDescent="0.25">
      <c r="B1240" s="62"/>
      <c r="C1240" s="62"/>
      <c r="D1240" s="62"/>
      <c r="E1240"/>
      <c r="F1240"/>
      <c r="G1240"/>
      <c r="H1240"/>
      <c r="I1240"/>
    </row>
    <row r="1241" spans="2:9" x14ac:dyDescent="0.25">
      <c r="B1241" s="62"/>
      <c r="C1241" s="62"/>
      <c r="D1241" s="62"/>
      <c r="E1241"/>
      <c r="F1241"/>
      <c r="G1241"/>
      <c r="H1241"/>
      <c r="I1241"/>
    </row>
    <row r="1242" spans="2:9" x14ac:dyDescent="0.25">
      <c r="B1242" s="62"/>
      <c r="C1242" s="62"/>
      <c r="D1242" s="62"/>
      <c r="E1242"/>
      <c r="F1242"/>
      <c r="G1242"/>
      <c r="H1242"/>
      <c r="I1242"/>
    </row>
    <row r="1243" spans="2:9" x14ac:dyDescent="0.25">
      <c r="B1243" s="62"/>
      <c r="C1243" s="62"/>
      <c r="D1243" s="62"/>
      <c r="E1243"/>
      <c r="F1243"/>
      <c r="G1243"/>
      <c r="H1243"/>
      <c r="I1243"/>
    </row>
    <row r="1244" spans="2:9" x14ac:dyDescent="0.25">
      <c r="B1244" s="62"/>
      <c r="C1244" s="62"/>
      <c r="D1244" s="62"/>
      <c r="E1244"/>
      <c r="F1244"/>
      <c r="G1244"/>
      <c r="H1244"/>
      <c r="I1244"/>
    </row>
    <row r="1245" spans="2:9" x14ac:dyDescent="0.25">
      <c r="B1245" s="62"/>
      <c r="C1245" s="62"/>
      <c r="D1245" s="62"/>
      <c r="E1245"/>
      <c r="F1245"/>
      <c r="G1245"/>
      <c r="H1245"/>
      <c r="I1245"/>
    </row>
    <row r="1246" spans="2:9" x14ac:dyDescent="0.25">
      <c r="B1246" s="62"/>
      <c r="C1246" s="62"/>
      <c r="D1246" s="62"/>
      <c r="E1246"/>
      <c r="F1246"/>
      <c r="G1246"/>
      <c r="H1246"/>
      <c r="I1246"/>
    </row>
    <row r="1247" spans="2:9" x14ac:dyDescent="0.25">
      <c r="B1247" s="62"/>
      <c r="C1247" s="62"/>
      <c r="D1247" s="62"/>
      <c r="E1247"/>
      <c r="F1247"/>
      <c r="G1247"/>
      <c r="H1247"/>
      <c r="I1247"/>
    </row>
    <row r="1248" spans="2:9" x14ac:dyDescent="0.25">
      <c r="B1248" s="62"/>
      <c r="C1248" s="62"/>
      <c r="D1248" s="62"/>
      <c r="E1248"/>
      <c r="F1248"/>
      <c r="G1248"/>
      <c r="H1248"/>
      <c r="I1248"/>
    </row>
    <row r="1249" spans="2:9" x14ac:dyDescent="0.25">
      <c r="B1249" s="62"/>
      <c r="C1249" s="62"/>
      <c r="D1249" s="62"/>
      <c r="E1249"/>
      <c r="F1249"/>
      <c r="G1249"/>
      <c r="H1249"/>
      <c r="I1249"/>
    </row>
    <row r="1250" spans="2:9" x14ac:dyDescent="0.25">
      <c r="B1250" s="62"/>
      <c r="C1250" s="62"/>
      <c r="D1250" s="62"/>
      <c r="E1250"/>
      <c r="F1250"/>
      <c r="G1250"/>
      <c r="H1250"/>
      <c r="I1250"/>
    </row>
    <row r="1251" spans="2:9" x14ac:dyDescent="0.25">
      <c r="B1251" s="62"/>
      <c r="C1251" s="62"/>
      <c r="D1251" s="62"/>
      <c r="E1251"/>
      <c r="F1251"/>
      <c r="G1251"/>
      <c r="H1251"/>
      <c r="I1251"/>
    </row>
    <row r="1252" spans="2:9" x14ac:dyDescent="0.25">
      <c r="B1252" s="62"/>
      <c r="C1252" s="62"/>
      <c r="D1252" s="62"/>
      <c r="E1252"/>
      <c r="F1252"/>
      <c r="G1252"/>
      <c r="H1252"/>
      <c r="I1252"/>
    </row>
    <row r="1253" spans="2:9" x14ac:dyDescent="0.25">
      <c r="B1253" s="62"/>
      <c r="C1253" s="62"/>
      <c r="D1253" s="62"/>
      <c r="E1253"/>
      <c r="F1253"/>
      <c r="G1253"/>
      <c r="H1253"/>
      <c r="I1253"/>
    </row>
    <row r="1254" spans="2:9" x14ac:dyDescent="0.25">
      <c r="B1254" s="62"/>
      <c r="C1254" s="62"/>
      <c r="D1254" s="62"/>
      <c r="E1254"/>
      <c r="F1254"/>
      <c r="G1254"/>
      <c r="H1254"/>
      <c r="I1254"/>
    </row>
    <row r="1255" spans="2:9" x14ac:dyDescent="0.25">
      <c r="B1255" s="62"/>
      <c r="C1255" s="62"/>
      <c r="D1255" s="62"/>
      <c r="E1255"/>
      <c r="F1255"/>
      <c r="G1255"/>
      <c r="H1255"/>
      <c r="I1255"/>
    </row>
    <row r="1256" spans="2:9" x14ac:dyDescent="0.25">
      <c r="B1256" s="62"/>
      <c r="C1256" s="62"/>
      <c r="D1256" s="62"/>
      <c r="E1256"/>
      <c r="F1256"/>
      <c r="G1256"/>
      <c r="H1256"/>
      <c r="I1256"/>
    </row>
    <row r="1257" spans="2:9" x14ac:dyDescent="0.25">
      <c r="B1257" s="62"/>
      <c r="C1257" s="62"/>
      <c r="D1257" s="62"/>
      <c r="E1257"/>
      <c r="F1257"/>
      <c r="G1257"/>
      <c r="H1257"/>
      <c r="I1257"/>
    </row>
    <row r="1258" spans="2:9" x14ac:dyDescent="0.25">
      <c r="B1258" s="62"/>
      <c r="C1258" s="62"/>
      <c r="D1258" s="62"/>
      <c r="E1258"/>
      <c r="F1258"/>
      <c r="G1258"/>
      <c r="H1258"/>
      <c r="I1258"/>
    </row>
    <row r="1259" spans="2:9" x14ac:dyDescent="0.25">
      <c r="B1259" s="62"/>
      <c r="C1259" s="62"/>
      <c r="D1259" s="62"/>
      <c r="E1259"/>
      <c r="F1259"/>
      <c r="G1259"/>
      <c r="H1259"/>
      <c r="I1259"/>
    </row>
    <row r="1260" spans="2:9" x14ac:dyDescent="0.25">
      <c r="B1260" s="62"/>
      <c r="C1260" s="62"/>
      <c r="D1260" s="62"/>
      <c r="E1260"/>
      <c r="F1260"/>
      <c r="G1260"/>
      <c r="H1260"/>
      <c r="I1260"/>
    </row>
    <row r="1261" spans="2:9" x14ac:dyDescent="0.25">
      <c r="B1261" s="62"/>
      <c r="C1261" s="62"/>
      <c r="D1261" s="62"/>
      <c r="E1261"/>
      <c r="F1261"/>
      <c r="G1261"/>
      <c r="H1261"/>
      <c r="I1261"/>
    </row>
    <row r="1262" spans="2:9" x14ac:dyDescent="0.25">
      <c r="B1262" s="62"/>
      <c r="C1262" s="62"/>
      <c r="D1262" s="62"/>
      <c r="E1262"/>
      <c r="F1262"/>
      <c r="G1262"/>
      <c r="H1262"/>
      <c r="I1262"/>
    </row>
    <row r="1263" spans="2:9" x14ac:dyDescent="0.25">
      <c r="B1263" s="62"/>
      <c r="C1263" s="62"/>
      <c r="D1263" s="62"/>
      <c r="E1263"/>
      <c r="F1263"/>
      <c r="G1263"/>
      <c r="H1263"/>
      <c r="I1263"/>
    </row>
    <row r="1264" spans="2:9" x14ac:dyDescent="0.25">
      <c r="B1264" s="62"/>
      <c r="C1264" s="62"/>
      <c r="D1264" s="62"/>
      <c r="E1264"/>
      <c r="F1264"/>
      <c r="G1264"/>
      <c r="H1264"/>
      <c r="I1264"/>
    </row>
    <row r="1265" spans="2:9" x14ac:dyDescent="0.25">
      <c r="B1265" s="62"/>
      <c r="C1265" s="62"/>
      <c r="D1265" s="62"/>
      <c r="E1265"/>
      <c r="F1265"/>
      <c r="G1265"/>
      <c r="H1265"/>
      <c r="I1265"/>
    </row>
    <row r="1266" spans="2:9" x14ac:dyDescent="0.25">
      <c r="B1266" s="62"/>
      <c r="C1266" s="62"/>
      <c r="D1266" s="62"/>
      <c r="E1266"/>
      <c r="F1266"/>
      <c r="G1266"/>
      <c r="H1266"/>
      <c r="I1266"/>
    </row>
    <row r="1267" spans="2:9" x14ac:dyDescent="0.25">
      <c r="B1267" s="62"/>
      <c r="C1267" s="62"/>
      <c r="D1267" s="62"/>
      <c r="E1267"/>
      <c r="F1267"/>
      <c r="G1267"/>
      <c r="H1267"/>
      <c r="I1267"/>
    </row>
    <row r="1268" spans="2:9" x14ac:dyDescent="0.25">
      <c r="B1268" s="62"/>
      <c r="C1268" s="62"/>
      <c r="D1268" s="62"/>
      <c r="E1268"/>
      <c r="F1268"/>
      <c r="G1268"/>
      <c r="H1268"/>
      <c r="I1268"/>
    </row>
    <row r="1269" spans="2:9" x14ac:dyDescent="0.25">
      <c r="B1269" s="62"/>
      <c r="C1269" s="62"/>
      <c r="D1269" s="62"/>
      <c r="E1269"/>
      <c r="F1269"/>
      <c r="G1269"/>
      <c r="H1269"/>
      <c r="I1269"/>
    </row>
    <row r="1270" spans="2:9" x14ac:dyDescent="0.25">
      <c r="B1270" s="62"/>
      <c r="C1270" s="62"/>
      <c r="D1270" s="62"/>
      <c r="E1270"/>
      <c r="F1270"/>
      <c r="G1270"/>
      <c r="H1270"/>
      <c r="I1270"/>
    </row>
    <row r="1271" spans="2:9" x14ac:dyDescent="0.25">
      <c r="B1271" s="62"/>
      <c r="C1271" s="62"/>
      <c r="D1271" s="62"/>
      <c r="E1271"/>
      <c r="F1271"/>
      <c r="G1271"/>
      <c r="H1271"/>
      <c r="I1271"/>
    </row>
    <row r="1272" spans="2:9" x14ac:dyDescent="0.25">
      <c r="B1272" s="62"/>
      <c r="C1272" s="62"/>
      <c r="D1272" s="62"/>
      <c r="E1272"/>
      <c r="F1272"/>
      <c r="G1272"/>
      <c r="H1272"/>
      <c r="I1272"/>
    </row>
    <row r="1273" spans="2:9" x14ac:dyDescent="0.25">
      <c r="B1273" s="62"/>
      <c r="C1273" s="62"/>
      <c r="D1273" s="62"/>
      <c r="E1273"/>
      <c r="F1273"/>
      <c r="G1273"/>
      <c r="H1273"/>
      <c r="I1273"/>
    </row>
    <row r="1274" spans="2:9" x14ac:dyDescent="0.25">
      <c r="B1274" s="62"/>
      <c r="C1274" s="62"/>
      <c r="D1274" s="62"/>
      <c r="E1274"/>
      <c r="F1274"/>
      <c r="G1274"/>
      <c r="H1274"/>
      <c r="I1274"/>
    </row>
    <row r="1275" spans="2:9" x14ac:dyDescent="0.25">
      <c r="B1275" s="62"/>
      <c r="C1275" s="62"/>
      <c r="D1275" s="62"/>
      <c r="E1275"/>
      <c r="F1275"/>
      <c r="G1275"/>
      <c r="H1275"/>
      <c r="I1275"/>
    </row>
    <row r="1276" spans="2:9" x14ac:dyDescent="0.25">
      <c r="B1276" s="62"/>
      <c r="C1276" s="62"/>
      <c r="D1276" s="62"/>
      <c r="E1276"/>
      <c r="F1276"/>
      <c r="G1276"/>
      <c r="H1276"/>
      <c r="I1276"/>
    </row>
    <row r="1277" spans="2:9" x14ac:dyDescent="0.25">
      <c r="B1277" s="62"/>
      <c r="C1277" s="62"/>
      <c r="D1277" s="62"/>
      <c r="E1277"/>
      <c r="F1277"/>
      <c r="G1277"/>
      <c r="H1277"/>
      <c r="I1277"/>
    </row>
    <row r="1278" spans="2:9" x14ac:dyDescent="0.25">
      <c r="B1278" s="62"/>
      <c r="C1278" s="62"/>
      <c r="D1278" s="62"/>
      <c r="E1278"/>
      <c r="F1278"/>
      <c r="G1278"/>
      <c r="H1278"/>
      <c r="I1278"/>
    </row>
    <row r="1279" spans="2:9" x14ac:dyDescent="0.25">
      <c r="B1279" s="62"/>
      <c r="C1279" s="62"/>
      <c r="D1279" s="62"/>
      <c r="E1279"/>
      <c r="F1279"/>
      <c r="G1279"/>
      <c r="H1279"/>
      <c r="I1279"/>
    </row>
    <row r="1280" spans="2:9" x14ac:dyDescent="0.25">
      <c r="B1280" s="62"/>
      <c r="C1280" s="62"/>
      <c r="D1280" s="62"/>
      <c r="E1280"/>
      <c r="F1280"/>
      <c r="G1280"/>
      <c r="H1280"/>
      <c r="I1280"/>
    </row>
    <row r="1281" spans="2:9" x14ac:dyDescent="0.25">
      <c r="B1281" s="62"/>
      <c r="C1281" s="62"/>
      <c r="D1281" s="62"/>
      <c r="E1281"/>
      <c r="F1281"/>
      <c r="G1281"/>
      <c r="H1281"/>
      <c r="I1281"/>
    </row>
    <row r="1282" spans="2:9" x14ac:dyDescent="0.25">
      <c r="B1282" s="62"/>
      <c r="C1282" s="62"/>
      <c r="D1282" s="62"/>
      <c r="E1282"/>
      <c r="F1282"/>
      <c r="G1282"/>
      <c r="H1282"/>
      <c r="I1282"/>
    </row>
    <row r="1283" spans="2:9" x14ac:dyDescent="0.25">
      <c r="B1283" s="62"/>
      <c r="C1283" s="62"/>
      <c r="D1283" s="62"/>
      <c r="E1283"/>
      <c r="F1283"/>
      <c r="G1283"/>
      <c r="H1283"/>
      <c r="I1283"/>
    </row>
    <row r="1284" spans="2:9" x14ac:dyDescent="0.25">
      <c r="B1284" s="62"/>
      <c r="C1284" s="62"/>
      <c r="D1284" s="62"/>
      <c r="E1284"/>
      <c r="F1284"/>
      <c r="G1284"/>
      <c r="H1284"/>
      <c r="I1284"/>
    </row>
    <row r="1285" spans="2:9" x14ac:dyDescent="0.25">
      <c r="B1285" s="62"/>
      <c r="C1285" s="62"/>
      <c r="D1285" s="62"/>
      <c r="E1285"/>
      <c r="F1285"/>
      <c r="G1285"/>
      <c r="H1285"/>
      <c r="I1285"/>
    </row>
    <row r="1286" spans="2:9" x14ac:dyDescent="0.25">
      <c r="B1286" s="62"/>
      <c r="C1286" s="62"/>
      <c r="D1286" s="62"/>
      <c r="E1286"/>
      <c r="F1286"/>
      <c r="G1286"/>
      <c r="H1286"/>
      <c r="I1286"/>
    </row>
    <row r="1287" spans="2:9" x14ac:dyDescent="0.25">
      <c r="B1287" s="62"/>
      <c r="C1287" s="62"/>
      <c r="D1287" s="62"/>
      <c r="E1287"/>
      <c r="F1287"/>
      <c r="G1287"/>
      <c r="H1287"/>
      <c r="I1287"/>
    </row>
    <row r="1288" spans="2:9" x14ac:dyDescent="0.25">
      <c r="B1288" s="62"/>
      <c r="C1288" s="62"/>
      <c r="D1288" s="62"/>
      <c r="E1288"/>
      <c r="F1288"/>
      <c r="G1288"/>
      <c r="H1288"/>
      <c r="I1288"/>
    </row>
    <row r="1289" spans="2:9" x14ac:dyDescent="0.25">
      <c r="B1289" s="62"/>
      <c r="C1289" s="62"/>
      <c r="D1289" s="62"/>
      <c r="E1289"/>
      <c r="F1289"/>
      <c r="G1289"/>
      <c r="H1289"/>
      <c r="I1289"/>
    </row>
    <row r="1290" spans="2:9" x14ac:dyDescent="0.25">
      <c r="B1290" s="62"/>
      <c r="C1290" s="62"/>
      <c r="D1290" s="62"/>
      <c r="E1290"/>
      <c r="F1290"/>
      <c r="G1290"/>
      <c r="H1290"/>
      <c r="I1290"/>
    </row>
    <row r="1291" spans="2:9" x14ac:dyDescent="0.25">
      <c r="B1291" s="62"/>
      <c r="C1291" s="62"/>
      <c r="D1291" s="62"/>
      <c r="E1291"/>
      <c r="F1291"/>
      <c r="G1291"/>
      <c r="H1291"/>
      <c r="I1291"/>
    </row>
    <row r="1292" spans="2:9" x14ac:dyDescent="0.25">
      <c r="B1292" s="62"/>
      <c r="C1292" s="62"/>
      <c r="D1292" s="62"/>
      <c r="E1292"/>
      <c r="F1292"/>
      <c r="G1292"/>
      <c r="H1292"/>
      <c r="I1292"/>
    </row>
    <row r="1293" spans="2:9" x14ac:dyDescent="0.25">
      <c r="B1293" s="62"/>
      <c r="C1293" s="62"/>
      <c r="D1293" s="62"/>
      <c r="E1293"/>
      <c r="F1293"/>
      <c r="G1293"/>
      <c r="H1293"/>
      <c r="I1293"/>
    </row>
    <row r="1294" spans="2:9" x14ac:dyDescent="0.25">
      <c r="B1294" s="62"/>
      <c r="C1294" s="62"/>
      <c r="D1294" s="62"/>
      <c r="E1294"/>
      <c r="F1294"/>
      <c r="G1294"/>
      <c r="H1294"/>
      <c r="I1294"/>
    </row>
    <row r="1295" spans="2:9" x14ac:dyDescent="0.25">
      <c r="B1295" s="62"/>
      <c r="C1295" s="62"/>
      <c r="D1295" s="62"/>
      <c r="E1295"/>
      <c r="F1295"/>
      <c r="G1295"/>
      <c r="H1295"/>
      <c r="I1295"/>
    </row>
    <row r="1296" spans="2:9" x14ac:dyDescent="0.25">
      <c r="B1296" s="62"/>
      <c r="C1296" s="62"/>
      <c r="D1296" s="62"/>
      <c r="E1296"/>
      <c r="F1296"/>
      <c r="G1296"/>
      <c r="H1296"/>
      <c r="I1296"/>
    </row>
    <row r="1297" spans="2:9" x14ac:dyDescent="0.25">
      <c r="B1297" s="62"/>
      <c r="C1297" s="62"/>
      <c r="D1297" s="62"/>
      <c r="E1297"/>
      <c r="F1297"/>
      <c r="G1297"/>
      <c r="H1297"/>
      <c r="I1297"/>
    </row>
    <row r="1298" spans="2:9" x14ac:dyDescent="0.25">
      <c r="B1298" s="62"/>
      <c r="C1298" s="62"/>
      <c r="D1298" s="62"/>
      <c r="E1298"/>
      <c r="F1298"/>
      <c r="G1298"/>
      <c r="H1298"/>
      <c r="I1298"/>
    </row>
    <row r="1299" spans="2:9" x14ac:dyDescent="0.25">
      <c r="B1299" s="62"/>
      <c r="C1299" s="62"/>
      <c r="D1299" s="62"/>
      <c r="E1299"/>
      <c r="F1299"/>
      <c r="G1299"/>
      <c r="H1299"/>
      <c r="I1299"/>
    </row>
    <row r="1300" spans="2:9" x14ac:dyDescent="0.25">
      <c r="B1300" s="62"/>
      <c r="C1300" s="62"/>
      <c r="D1300" s="62"/>
      <c r="E1300"/>
      <c r="F1300"/>
      <c r="G1300"/>
      <c r="H1300"/>
      <c r="I1300"/>
    </row>
    <row r="1301" spans="2:9" x14ac:dyDescent="0.25">
      <c r="B1301" s="62"/>
      <c r="C1301" s="62"/>
      <c r="D1301" s="62"/>
      <c r="E1301"/>
      <c r="F1301"/>
      <c r="G1301"/>
      <c r="H1301"/>
      <c r="I1301"/>
    </row>
    <row r="1302" spans="2:9" x14ac:dyDescent="0.25">
      <c r="B1302" s="62"/>
      <c r="C1302" s="62"/>
      <c r="D1302" s="62"/>
      <c r="E1302"/>
      <c r="F1302"/>
      <c r="G1302"/>
      <c r="H1302"/>
      <c r="I1302"/>
    </row>
    <row r="1303" spans="2:9" x14ac:dyDescent="0.25">
      <c r="B1303" s="62"/>
      <c r="C1303" s="62"/>
      <c r="D1303" s="62"/>
      <c r="E1303"/>
      <c r="F1303"/>
      <c r="G1303"/>
      <c r="H1303"/>
      <c r="I1303"/>
    </row>
    <row r="1304" spans="2:9" x14ac:dyDescent="0.25">
      <c r="B1304" s="62"/>
      <c r="C1304" s="62"/>
      <c r="D1304" s="62"/>
      <c r="E1304"/>
      <c r="F1304"/>
      <c r="G1304"/>
      <c r="H1304"/>
      <c r="I1304"/>
    </row>
    <row r="1305" spans="2:9" x14ac:dyDescent="0.25">
      <c r="B1305" s="62"/>
      <c r="C1305" s="62"/>
      <c r="D1305" s="62"/>
      <c r="E1305"/>
      <c r="F1305"/>
      <c r="G1305"/>
      <c r="H1305"/>
      <c r="I1305"/>
    </row>
    <row r="1306" spans="2:9" x14ac:dyDescent="0.25">
      <c r="B1306" s="62"/>
      <c r="C1306" s="62"/>
      <c r="D1306" s="62"/>
      <c r="E1306"/>
      <c r="F1306"/>
      <c r="G1306"/>
      <c r="H1306"/>
      <c r="I1306"/>
    </row>
    <row r="1307" spans="2:9" x14ac:dyDescent="0.25">
      <c r="B1307" s="62"/>
      <c r="C1307" s="62"/>
      <c r="D1307" s="62"/>
      <c r="E1307"/>
      <c r="F1307"/>
      <c r="G1307"/>
      <c r="H1307"/>
      <c r="I1307"/>
    </row>
    <row r="1308" spans="2:9" x14ac:dyDescent="0.25">
      <c r="B1308" s="62"/>
      <c r="C1308" s="62"/>
      <c r="D1308" s="62"/>
      <c r="E1308"/>
      <c r="F1308"/>
      <c r="G1308"/>
      <c r="H1308"/>
      <c r="I1308"/>
    </row>
    <row r="1309" spans="2:9" x14ac:dyDescent="0.25">
      <c r="B1309" s="62"/>
      <c r="C1309" s="62"/>
      <c r="D1309" s="62"/>
      <c r="E1309"/>
      <c r="F1309"/>
      <c r="G1309"/>
      <c r="H1309"/>
      <c r="I1309"/>
    </row>
    <row r="1310" spans="2:9" x14ac:dyDescent="0.25">
      <c r="B1310" s="62"/>
      <c r="C1310" s="62"/>
      <c r="D1310" s="62"/>
      <c r="E1310"/>
      <c r="F1310"/>
      <c r="G1310"/>
      <c r="H1310"/>
      <c r="I1310"/>
    </row>
    <row r="1311" spans="2:9" x14ac:dyDescent="0.25">
      <c r="B1311" s="62"/>
      <c r="C1311" s="62"/>
      <c r="D1311" s="62"/>
      <c r="E1311"/>
      <c r="F1311"/>
      <c r="G1311"/>
      <c r="H1311"/>
      <c r="I1311"/>
    </row>
    <row r="1312" spans="2:9" x14ac:dyDescent="0.25">
      <c r="B1312" s="62"/>
      <c r="C1312" s="62"/>
      <c r="D1312" s="62"/>
      <c r="E1312"/>
      <c r="F1312"/>
      <c r="G1312"/>
      <c r="H1312"/>
      <c r="I1312"/>
    </row>
    <row r="1313" spans="2:9" x14ac:dyDescent="0.25">
      <c r="B1313" s="62"/>
      <c r="C1313" s="62"/>
      <c r="D1313" s="62"/>
      <c r="E1313"/>
      <c r="F1313"/>
      <c r="G1313"/>
      <c r="H1313"/>
      <c r="I1313"/>
    </row>
    <row r="1314" spans="2:9" x14ac:dyDescent="0.25">
      <c r="B1314" s="62"/>
      <c r="C1314" s="62"/>
      <c r="D1314" s="62"/>
      <c r="E1314"/>
      <c r="F1314"/>
      <c r="G1314"/>
      <c r="H1314"/>
      <c r="I1314"/>
    </row>
    <row r="1315" spans="2:9" x14ac:dyDescent="0.25">
      <c r="B1315" s="62"/>
      <c r="C1315" s="62"/>
      <c r="D1315" s="62"/>
      <c r="E1315"/>
      <c r="F1315"/>
      <c r="G1315"/>
      <c r="H1315"/>
      <c r="I1315"/>
    </row>
    <row r="1316" spans="2:9" x14ac:dyDescent="0.25">
      <c r="B1316" s="62"/>
      <c r="C1316" s="62"/>
      <c r="D1316" s="62"/>
      <c r="E1316"/>
      <c r="F1316"/>
      <c r="G1316"/>
      <c r="H1316"/>
      <c r="I1316"/>
    </row>
    <row r="1317" spans="2:9" x14ac:dyDescent="0.25">
      <c r="B1317" s="62"/>
      <c r="C1317" s="62"/>
      <c r="D1317" s="62"/>
      <c r="E1317"/>
      <c r="F1317"/>
      <c r="G1317"/>
      <c r="H1317"/>
      <c r="I1317"/>
    </row>
    <row r="1318" spans="2:9" x14ac:dyDescent="0.25">
      <c r="B1318" s="62"/>
      <c r="C1318" s="62"/>
      <c r="D1318" s="62"/>
      <c r="E1318"/>
      <c r="F1318"/>
      <c r="G1318"/>
      <c r="H1318"/>
      <c r="I1318"/>
    </row>
    <row r="1319" spans="2:9" x14ac:dyDescent="0.25">
      <c r="B1319" s="62"/>
      <c r="C1319" s="62"/>
      <c r="D1319" s="62"/>
      <c r="E1319"/>
      <c r="F1319"/>
      <c r="G1319"/>
      <c r="H1319"/>
      <c r="I1319"/>
    </row>
    <row r="1320" spans="2:9" x14ac:dyDescent="0.25">
      <c r="B1320" s="62"/>
      <c r="C1320" s="62"/>
      <c r="D1320" s="62"/>
      <c r="E1320"/>
      <c r="F1320"/>
      <c r="G1320"/>
      <c r="H1320"/>
      <c r="I1320"/>
    </row>
    <row r="1321" spans="2:9" x14ac:dyDescent="0.25">
      <c r="B1321" s="62"/>
      <c r="C1321" s="62"/>
      <c r="D1321" s="62"/>
      <c r="E1321"/>
      <c r="F1321"/>
      <c r="G1321"/>
      <c r="H1321"/>
      <c r="I1321"/>
    </row>
    <row r="1322" spans="2:9" x14ac:dyDescent="0.25">
      <c r="B1322" s="62"/>
      <c r="C1322" s="62"/>
      <c r="D1322" s="62"/>
      <c r="E1322"/>
      <c r="F1322"/>
      <c r="G1322"/>
      <c r="H1322"/>
      <c r="I1322"/>
    </row>
    <row r="1323" spans="2:9" x14ac:dyDescent="0.25">
      <c r="B1323" s="62"/>
      <c r="C1323" s="62"/>
      <c r="D1323" s="62"/>
      <c r="E1323"/>
      <c r="F1323"/>
      <c r="G1323"/>
      <c r="H1323"/>
      <c r="I1323"/>
    </row>
    <row r="1324" spans="2:9" x14ac:dyDescent="0.25">
      <c r="B1324" s="62"/>
      <c r="C1324" s="62"/>
      <c r="D1324" s="62"/>
      <c r="E1324"/>
      <c r="F1324"/>
      <c r="G1324"/>
      <c r="H1324"/>
      <c r="I1324"/>
    </row>
    <row r="1325" spans="2:9" x14ac:dyDescent="0.25">
      <c r="B1325" s="62"/>
      <c r="C1325" s="62"/>
      <c r="D1325" s="62"/>
      <c r="E1325"/>
      <c r="F1325"/>
      <c r="G1325"/>
      <c r="H1325"/>
      <c r="I1325"/>
    </row>
    <row r="1326" spans="2:9" x14ac:dyDescent="0.25">
      <c r="B1326" s="62"/>
      <c r="C1326" s="62"/>
      <c r="D1326" s="62"/>
      <c r="E1326"/>
      <c r="F1326"/>
      <c r="G1326"/>
      <c r="H1326"/>
      <c r="I1326"/>
    </row>
    <row r="1327" spans="2:9" x14ac:dyDescent="0.25">
      <c r="B1327" s="62"/>
      <c r="C1327" s="62"/>
      <c r="D1327" s="62"/>
      <c r="E1327"/>
      <c r="F1327"/>
      <c r="G1327"/>
      <c r="H1327"/>
      <c r="I1327"/>
    </row>
    <row r="1328" spans="2:9" x14ac:dyDescent="0.25">
      <c r="B1328" s="62"/>
      <c r="C1328" s="62"/>
      <c r="D1328" s="62"/>
      <c r="E1328"/>
      <c r="F1328"/>
      <c r="G1328"/>
      <c r="H1328"/>
      <c r="I1328"/>
    </row>
    <row r="1329" spans="2:9" x14ac:dyDescent="0.25">
      <c r="B1329" s="62"/>
      <c r="C1329" s="62"/>
      <c r="D1329" s="62"/>
      <c r="E1329"/>
      <c r="F1329"/>
      <c r="G1329"/>
      <c r="H1329"/>
      <c r="I1329"/>
    </row>
    <row r="1330" spans="2:9" x14ac:dyDescent="0.25">
      <c r="B1330" s="62"/>
      <c r="C1330" s="62"/>
      <c r="D1330" s="62"/>
      <c r="E1330"/>
      <c r="F1330"/>
      <c r="G1330"/>
      <c r="H1330"/>
      <c r="I1330"/>
    </row>
    <row r="1331" spans="2:9" x14ac:dyDescent="0.25">
      <c r="B1331" s="62"/>
      <c r="C1331" s="62"/>
      <c r="D1331" s="62"/>
      <c r="E1331"/>
      <c r="F1331"/>
      <c r="G1331"/>
      <c r="H1331"/>
      <c r="I1331"/>
    </row>
    <row r="1332" spans="2:9" x14ac:dyDescent="0.25">
      <c r="B1332" s="62"/>
      <c r="C1332" s="62"/>
      <c r="D1332" s="62"/>
      <c r="E1332"/>
      <c r="F1332"/>
      <c r="G1332"/>
      <c r="H1332"/>
      <c r="I1332"/>
    </row>
    <row r="1333" spans="2:9" x14ac:dyDescent="0.25">
      <c r="B1333" s="62"/>
      <c r="C1333" s="62"/>
      <c r="D1333" s="62"/>
      <c r="E1333"/>
      <c r="F1333"/>
      <c r="G1333"/>
      <c r="H1333"/>
      <c r="I1333"/>
    </row>
    <row r="1334" spans="2:9" x14ac:dyDescent="0.25">
      <c r="B1334" s="62"/>
      <c r="C1334" s="62"/>
      <c r="D1334" s="62"/>
      <c r="E1334"/>
      <c r="F1334"/>
      <c r="G1334"/>
      <c r="H1334"/>
      <c r="I1334"/>
    </row>
    <row r="1335" spans="2:9" x14ac:dyDescent="0.25">
      <c r="B1335" s="62"/>
      <c r="C1335" s="62"/>
      <c r="D1335" s="62"/>
      <c r="E1335"/>
      <c r="F1335"/>
      <c r="G1335"/>
      <c r="H1335"/>
      <c r="I1335"/>
    </row>
    <row r="1336" spans="2:9" x14ac:dyDescent="0.25">
      <c r="B1336" s="62"/>
      <c r="C1336" s="62"/>
      <c r="D1336" s="62"/>
      <c r="E1336"/>
      <c r="F1336"/>
      <c r="G1336"/>
      <c r="H1336"/>
      <c r="I1336"/>
    </row>
    <row r="1337" spans="2:9" x14ac:dyDescent="0.25">
      <c r="B1337" s="62"/>
      <c r="C1337" s="62"/>
      <c r="D1337" s="62"/>
      <c r="E1337"/>
      <c r="F1337"/>
      <c r="G1337"/>
      <c r="H1337"/>
      <c r="I1337"/>
    </row>
    <row r="1338" spans="2:9" x14ac:dyDescent="0.25">
      <c r="B1338" s="62"/>
      <c r="C1338" s="62"/>
      <c r="D1338" s="62"/>
      <c r="E1338"/>
      <c r="F1338"/>
      <c r="G1338"/>
      <c r="H1338"/>
      <c r="I1338"/>
    </row>
    <row r="1339" spans="2:9" x14ac:dyDescent="0.25">
      <c r="B1339" s="62"/>
      <c r="C1339" s="62"/>
      <c r="D1339" s="62"/>
      <c r="E1339"/>
      <c r="F1339"/>
      <c r="G1339"/>
      <c r="H1339"/>
      <c r="I1339"/>
    </row>
    <row r="1340" spans="2:9" x14ac:dyDescent="0.25">
      <c r="B1340" s="62"/>
      <c r="C1340" s="62"/>
      <c r="D1340" s="62"/>
      <c r="E1340"/>
      <c r="F1340"/>
      <c r="G1340"/>
      <c r="H1340"/>
      <c r="I1340"/>
    </row>
    <row r="1341" spans="2:9" x14ac:dyDescent="0.25">
      <c r="B1341" s="62"/>
      <c r="C1341" s="62"/>
      <c r="D1341" s="62"/>
      <c r="E1341"/>
      <c r="F1341"/>
      <c r="G1341"/>
      <c r="H1341"/>
      <c r="I1341"/>
    </row>
    <row r="1342" spans="2:9" x14ac:dyDescent="0.25">
      <c r="B1342" s="62"/>
      <c r="C1342" s="62"/>
      <c r="D1342" s="62"/>
      <c r="E1342"/>
      <c r="F1342"/>
      <c r="G1342"/>
      <c r="H1342"/>
      <c r="I1342"/>
    </row>
    <row r="1343" spans="2:9" x14ac:dyDescent="0.25">
      <c r="B1343" s="62"/>
      <c r="C1343" s="62"/>
      <c r="D1343" s="62"/>
      <c r="E1343"/>
      <c r="F1343"/>
      <c r="G1343"/>
      <c r="H1343"/>
      <c r="I1343"/>
    </row>
    <row r="1344" spans="2:9" x14ac:dyDescent="0.25">
      <c r="B1344" s="62"/>
      <c r="C1344" s="62"/>
      <c r="D1344" s="62"/>
      <c r="E1344"/>
      <c r="F1344"/>
      <c r="G1344"/>
      <c r="H1344"/>
      <c r="I1344"/>
    </row>
    <row r="1345" spans="2:9" x14ac:dyDescent="0.25">
      <c r="B1345" s="62"/>
      <c r="C1345" s="62"/>
      <c r="D1345" s="62"/>
      <c r="E1345"/>
      <c r="F1345"/>
      <c r="G1345"/>
      <c r="H1345"/>
      <c r="I1345"/>
    </row>
    <row r="1346" spans="2:9" x14ac:dyDescent="0.25">
      <c r="B1346" s="62"/>
      <c r="C1346" s="62"/>
      <c r="D1346" s="62"/>
      <c r="E1346"/>
      <c r="F1346"/>
      <c r="G1346"/>
      <c r="H1346"/>
      <c r="I1346"/>
    </row>
    <row r="1347" spans="2:9" x14ac:dyDescent="0.25">
      <c r="B1347" s="62"/>
      <c r="C1347" s="62"/>
      <c r="D1347" s="62"/>
      <c r="E1347"/>
      <c r="F1347"/>
      <c r="G1347"/>
      <c r="H1347"/>
      <c r="I1347"/>
    </row>
    <row r="1348" spans="2:9" x14ac:dyDescent="0.25">
      <c r="B1348" s="62"/>
      <c r="C1348" s="62"/>
      <c r="D1348" s="62"/>
      <c r="E1348"/>
      <c r="F1348"/>
      <c r="G1348"/>
      <c r="H1348"/>
      <c r="I1348"/>
    </row>
    <row r="1349" spans="2:9" x14ac:dyDescent="0.25">
      <c r="B1349" s="62"/>
      <c r="C1349" s="62"/>
      <c r="D1349" s="62"/>
      <c r="E1349"/>
      <c r="F1349"/>
      <c r="G1349"/>
      <c r="H1349"/>
      <c r="I1349"/>
    </row>
    <row r="1350" spans="2:9" x14ac:dyDescent="0.25">
      <c r="B1350" s="62"/>
      <c r="C1350" s="62"/>
      <c r="D1350" s="62"/>
      <c r="E1350"/>
      <c r="F1350"/>
      <c r="G1350"/>
      <c r="H1350"/>
      <c r="I1350"/>
    </row>
    <row r="1351" spans="2:9" x14ac:dyDescent="0.25">
      <c r="B1351" s="62"/>
      <c r="C1351" s="62"/>
      <c r="D1351" s="62"/>
      <c r="E1351"/>
      <c r="F1351"/>
      <c r="G1351"/>
      <c r="H1351"/>
      <c r="I1351"/>
    </row>
    <row r="1352" spans="2:9" x14ac:dyDescent="0.25">
      <c r="B1352" s="62"/>
      <c r="C1352" s="62"/>
      <c r="D1352" s="62"/>
      <c r="E1352"/>
      <c r="F1352"/>
      <c r="G1352"/>
      <c r="H1352"/>
      <c r="I1352"/>
    </row>
    <row r="1353" spans="2:9" x14ac:dyDescent="0.25">
      <c r="B1353" s="62"/>
      <c r="C1353" s="62"/>
      <c r="D1353" s="62"/>
      <c r="E1353"/>
      <c r="F1353"/>
      <c r="G1353"/>
      <c r="H1353"/>
      <c r="I1353"/>
    </row>
    <row r="1354" spans="2:9" x14ac:dyDescent="0.25">
      <c r="B1354" s="62"/>
      <c r="C1354" s="62"/>
      <c r="D1354" s="62"/>
      <c r="E1354"/>
      <c r="F1354"/>
      <c r="G1354"/>
      <c r="H1354"/>
      <c r="I1354"/>
    </row>
    <row r="1355" spans="2:9" x14ac:dyDescent="0.25">
      <c r="B1355" s="62"/>
      <c r="C1355" s="62"/>
      <c r="D1355" s="62"/>
      <c r="E1355"/>
      <c r="F1355"/>
      <c r="G1355"/>
      <c r="H1355"/>
      <c r="I1355"/>
    </row>
    <row r="1356" spans="2:9" x14ac:dyDescent="0.25">
      <c r="B1356" s="62"/>
      <c r="C1356" s="62"/>
      <c r="D1356" s="62"/>
      <c r="E1356"/>
      <c r="F1356"/>
      <c r="G1356"/>
      <c r="H1356"/>
      <c r="I1356"/>
    </row>
    <row r="1357" spans="2:9" x14ac:dyDescent="0.25">
      <c r="B1357" s="62"/>
      <c r="C1357" s="62"/>
      <c r="D1357" s="62"/>
      <c r="E1357"/>
      <c r="F1357"/>
      <c r="G1357"/>
      <c r="H1357"/>
      <c r="I1357"/>
    </row>
    <row r="1358" spans="2:9" x14ac:dyDescent="0.25">
      <c r="B1358" s="62"/>
      <c r="C1358" s="62"/>
      <c r="D1358" s="62"/>
      <c r="E1358"/>
      <c r="F1358"/>
      <c r="G1358"/>
      <c r="H1358"/>
      <c r="I1358"/>
    </row>
    <row r="1359" spans="2:9" x14ac:dyDescent="0.25">
      <c r="B1359" s="62"/>
      <c r="C1359" s="62"/>
      <c r="D1359" s="62"/>
      <c r="E1359"/>
      <c r="F1359"/>
      <c r="G1359"/>
      <c r="H1359"/>
      <c r="I1359"/>
    </row>
    <row r="1360" spans="2:9" x14ac:dyDescent="0.25">
      <c r="B1360" s="62"/>
      <c r="C1360" s="62"/>
      <c r="D1360" s="62"/>
      <c r="E1360"/>
      <c r="F1360"/>
      <c r="G1360"/>
      <c r="H1360"/>
      <c r="I1360"/>
    </row>
    <row r="1361" spans="2:9" x14ac:dyDescent="0.25">
      <c r="B1361" s="62"/>
      <c r="C1361" s="62"/>
      <c r="D1361" s="62"/>
      <c r="E1361"/>
      <c r="F1361"/>
      <c r="G1361"/>
      <c r="H1361"/>
      <c r="I1361"/>
    </row>
    <row r="1362" spans="2:9" x14ac:dyDescent="0.25">
      <c r="B1362" s="62"/>
      <c r="C1362" s="62"/>
      <c r="D1362" s="62"/>
      <c r="E1362"/>
      <c r="F1362"/>
      <c r="G1362"/>
      <c r="H1362"/>
      <c r="I1362"/>
    </row>
    <row r="1363" spans="2:9" x14ac:dyDescent="0.25">
      <c r="B1363" s="62"/>
      <c r="C1363" s="62"/>
      <c r="D1363" s="62"/>
      <c r="E1363"/>
      <c r="F1363"/>
      <c r="G1363"/>
      <c r="H1363"/>
      <c r="I1363"/>
    </row>
    <row r="1364" spans="2:9" x14ac:dyDescent="0.25">
      <c r="B1364" s="62"/>
      <c r="C1364" s="62"/>
      <c r="D1364" s="62"/>
      <c r="E1364"/>
      <c r="F1364"/>
      <c r="G1364"/>
      <c r="H1364"/>
      <c r="I1364"/>
    </row>
    <row r="1365" spans="2:9" x14ac:dyDescent="0.25">
      <c r="B1365" s="62"/>
      <c r="C1365" s="62"/>
      <c r="D1365" s="62"/>
      <c r="E1365"/>
      <c r="F1365"/>
      <c r="G1365"/>
      <c r="H1365"/>
      <c r="I1365"/>
    </row>
    <row r="1366" spans="2:9" x14ac:dyDescent="0.25">
      <c r="B1366" s="62"/>
      <c r="C1366" s="62"/>
      <c r="D1366" s="62"/>
      <c r="E1366"/>
      <c r="F1366"/>
      <c r="G1366"/>
      <c r="H1366"/>
      <c r="I1366"/>
    </row>
    <row r="1367" spans="2:9" x14ac:dyDescent="0.25">
      <c r="B1367" s="62"/>
      <c r="C1367" s="62"/>
      <c r="D1367" s="62"/>
      <c r="E1367"/>
      <c r="F1367"/>
      <c r="G1367"/>
      <c r="H1367"/>
      <c r="I1367"/>
    </row>
    <row r="1368" spans="2:9" x14ac:dyDescent="0.25">
      <c r="B1368" s="62"/>
      <c r="C1368" s="62"/>
      <c r="D1368" s="62"/>
      <c r="E1368"/>
      <c r="F1368"/>
      <c r="G1368"/>
      <c r="H1368"/>
      <c r="I1368"/>
    </row>
    <row r="1369" spans="2:9" x14ac:dyDescent="0.25">
      <c r="B1369" s="62"/>
      <c r="C1369" s="62"/>
      <c r="D1369" s="62"/>
      <c r="E1369"/>
      <c r="F1369"/>
      <c r="G1369"/>
      <c r="H1369"/>
      <c r="I1369"/>
    </row>
    <row r="1370" spans="2:9" x14ac:dyDescent="0.25">
      <c r="B1370" s="62"/>
      <c r="C1370" s="62"/>
      <c r="D1370" s="62"/>
      <c r="E1370"/>
      <c r="F1370"/>
      <c r="G1370"/>
      <c r="H1370"/>
      <c r="I1370"/>
    </row>
    <row r="1371" spans="2:9" x14ac:dyDescent="0.25">
      <c r="B1371" s="62"/>
      <c r="C1371" s="62"/>
      <c r="D1371" s="62"/>
      <c r="E1371"/>
      <c r="F1371"/>
      <c r="G1371"/>
      <c r="H1371"/>
      <c r="I1371"/>
    </row>
    <row r="1372" spans="2:9" x14ac:dyDescent="0.25">
      <c r="B1372" s="62"/>
      <c r="C1372" s="62"/>
      <c r="D1372" s="62"/>
      <c r="E1372"/>
      <c r="F1372"/>
      <c r="G1372"/>
      <c r="H1372"/>
      <c r="I1372"/>
    </row>
    <row r="1373" spans="2:9" x14ac:dyDescent="0.25">
      <c r="B1373" s="62"/>
      <c r="C1373" s="62"/>
      <c r="D1373" s="62"/>
      <c r="E1373"/>
      <c r="F1373"/>
      <c r="G1373"/>
      <c r="H1373"/>
      <c r="I1373"/>
    </row>
    <row r="1374" spans="2:9" x14ac:dyDescent="0.25">
      <c r="B1374" s="62"/>
      <c r="C1374" s="62"/>
      <c r="D1374" s="62"/>
      <c r="E1374"/>
      <c r="F1374"/>
      <c r="G1374"/>
      <c r="H1374"/>
      <c r="I1374"/>
    </row>
    <row r="1375" spans="2:9" x14ac:dyDescent="0.25">
      <c r="B1375" s="62"/>
      <c r="C1375" s="62"/>
      <c r="D1375" s="62"/>
      <c r="E1375"/>
      <c r="F1375"/>
      <c r="G1375"/>
      <c r="H1375"/>
      <c r="I1375"/>
    </row>
    <row r="1376" spans="2:9" x14ac:dyDescent="0.25">
      <c r="B1376" s="62"/>
      <c r="C1376" s="62"/>
      <c r="D1376" s="62"/>
      <c r="E1376"/>
      <c r="F1376"/>
      <c r="G1376"/>
      <c r="H1376"/>
      <c r="I1376"/>
    </row>
    <row r="1377" spans="2:9" x14ac:dyDescent="0.25">
      <c r="B1377" s="62"/>
      <c r="C1377" s="62"/>
      <c r="D1377" s="62"/>
      <c r="E1377"/>
      <c r="F1377"/>
      <c r="G1377"/>
      <c r="H1377"/>
      <c r="I1377"/>
    </row>
    <row r="1378" spans="2:9" x14ac:dyDescent="0.25">
      <c r="B1378" s="62"/>
      <c r="C1378" s="62"/>
      <c r="D1378" s="62"/>
      <c r="E1378"/>
      <c r="F1378"/>
      <c r="G1378"/>
      <c r="H1378"/>
      <c r="I1378"/>
    </row>
    <row r="1379" spans="2:9" x14ac:dyDescent="0.25">
      <c r="B1379" s="62"/>
      <c r="C1379" s="62"/>
      <c r="D1379" s="62"/>
      <c r="E1379"/>
      <c r="F1379"/>
      <c r="G1379"/>
      <c r="H1379"/>
      <c r="I1379"/>
    </row>
    <row r="1380" spans="2:9" x14ac:dyDescent="0.25">
      <c r="B1380" s="62"/>
      <c r="C1380" s="62"/>
      <c r="D1380" s="62"/>
      <c r="E1380"/>
      <c r="F1380"/>
      <c r="G1380"/>
      <c r="H1380"/>
      <c r="I1380"/>
    </row>
    <row r="1381" spans="2:9" x14ac:dyDescent="0.25">
      <c r="B1381" s="62"/>
      <c r="C1381" s="62"/>
      <c r="D1381" s="62"/>
      <c r="E1381"/>
      <c r="F1381"/>
      <c r="G1381"/>
      <c r="H1381"/>
      <c r="I1381"/>
    </row>
    <row r="1382" spans="2:9" x14ac:dyDescent="0.25">
      <c r="B1382" s="62"/>
      <c r="C1382" s="62"/>
      <c r="D1382" s="62"/>
      <c r="E1382"/>
      <c r="F1382"/>
      <c r="G1382"/>
      <c r="H1382"/>
      <c r="I1382"/>
    </row>
    <row r="1383" spans="2:9" x14ac:dyDescent="0.25">
      <c r="B1383" s="62"/>
      <c r="C1383" s="62"/>
      <c r="D1383" s="62"/>
      <c r="E1383"/>
      <c r="F1383"/>
      <c r="G1383"/>
      <c r="H1383"/>
      <c r="I1383"/>
    </row>
    <row r="1384" spans="2:9" x14ac:dyDescent="0.25">
      <c r="B1384" s="62"/>
      <c r="C1384" s="62"/>
      <c r="D1384" s="62"/>
      <c r="E1384"/>
      <c r="F1384"/>
      <c r="G1384"/>
      <c r="H1384"/>
      <c r="I1384"/>
    </row>
    <row r="1385" spans="2:9" x14ac:dyDescent="0.25">
      <c r="B1385" s="62"/>
      <c r="C1385" s="62"/>
      <c r="D1385" s="62"/>
      <c r="E1385"/>
      <c r="F1385"/>
      <c r="G1385"/>
      <c r="H1385"/>
      <c r="I1385"/>
    </row>
    <row r="1386" spans="2:9" x14ac:dyDescent="0.25">
      <c r="B1386" s="62"/>
      <c r="C1386" s="62"/>
      <c r="D1386" s="62"/>
      <c r="E1386"/>
      <c r="F1386"/>
      <c r="G1386"/>
      <c r="H1386"/>
      <c r="I1386"/>
    </row>
    <row r="1387" spans="2:9" x14ac:dyDescent="0.25">
      <c r="B1387" s="62"/>
      <c r="C1387" s="62"/>
      <c r="D1387" s="62"/>
      <c r="E1387"/>
      <c r="F1387"/>
      <c r="G1387"/>
      <c r="H1387"/>
      <c r="I1387"/>
    </row>
    <row r="1388" spans="2:9" x14ac:dyDescent="0.25">
      <c r="B1388" s="62"/>
      <c r="C1388" s="62"/>
      <c r="D1388" s="62"/>
      <c r="E1388"/>
      <c r="F1388"/>
      <c r="G1388"/>
      <c r="H1388"/>
      <c r="I1388"/>
    </row>
    <row r="1389" spans="2:9" x14ac:dyDescent="0.25">
      <c r="B1389" s="62"/>
      <c r="C1389" s="62"/>
      <c r="D1389" s="62"/>
      <c r="E1389"/>
      <c r="F1389"/>
      <c r="G1389"/>
      <c r="H1389"/>
      <c r="I1389"/>
    </row>
    <row r="1390" spans="2:9" x14ac:dyDescent="0.25">
      <c r="B1390" s="62"/>
      <c r="C1390" s="62"/>
      <c r="D1390" s="62"/>
      <c r="E1390"/>
      <c r="F1390"/>
      <c r="G1390"/>
      <c r="H1390"/>
      <c r="I1390"/>
    </row>
    <row r="1391" spans="2:9" x14ac:dyDescent="0.25">
      <c r="B1391" s="62"/>
      <c r="C1391" s="62"/>
      <c r="D1391" s="62"/>
      <c r="E1391"/>
      <c r="F1391"/>
      <c r="G1391"/>
      <c r="H1391"/>
      <c r="I1391"/>
    </row>
    <row r="1392" spans="2:9" x14ac:dyDescent="0.25">
      <c r="B1392" s="62"/>
      <c r="C1392" s="62"/>
      <c r="D1392" s="62"/>
      <c r="E1392"/>
      <c r="F1392"/>
      <c r="G1392"/>
      <c r="H1392"/>
      <c r="I1392"/>
    </row>
    <row r="1393" spans="2:9" x14ac:dyDescent="0.25">
      <c r="B1393" s="62"/>
      <c r="C1393" s="62"/>
      <c r="D1393" s="62"/>
      <c r="E1393"/>
      <c r="F1393"/>
      <c r="G1393"/>
      <c r="H1393"/>
      <c r="I1393"/>
    </row>
    <row r="1394" spans="2:9" x14ac:dyDescent="0.25">
      <c r="B1394" s="62"/>
      <c r="C1394" s="62"/>
      <c r="D1394" s="62"/>
      <c r="E1394"/>
      <c r="F1394"/>
      <c r="G1394"/>
      <c r="H1394"/>
      <c r="I1394"/>
    </row>
    <row r="1395" spans="2:9" x14ac:dyDescent="0.25">
      <c r="B1395" s="62"/>
      <c r="C1395" s="62"/>
      <c r="D1395" s="62"/>
      <c r="E1395"/>
      <c r="F1395"/>
      <c r="G1395"/>
      <c r="H1395"/>
      <c r="I1395"/>
    </row>
    <row r="1396" spans="2:9" x14ac:dyDescent="0.25">
      <c r="B1396" s="62"/>
      <c r="C1396" s="62"/>
      <c r="D1396" s="62"/>
      <c r="E1396"/>
      <c r="F1396"/>
      <c r="G1396"/>
      <c r="H1396"/>
      <c r="I1396"/>
    </row>
    <row r="1397" spans="2:9" x14ac:dyDescent="0.25">
      <c r="B1397" s="62"/>
      <c r="C1397" s="62"/>
      <c r="D1397" s="62"/>
      <c r="E1397"/>
      <c r="F1397"/>
      <c r="G1397"/>
      <c r="H1397"/>
      <c r="I1397"/>
    </row>
    <row r="1398" spans="2:9" x14ac:dyDescent="0.25">
      <c r="B1398" s="62"/>
      <c r="C1398" s="62"/>
      <c r="D1398" s="62"/>
      <c r="E1398"/>
      <c r="F1398"/>
      <c r="G1398"/>
      <c r="H1398"/>
      <c r="I1398"/>
    </row>
    <row r="1399" spans="2:9" x14ac:dyDescent="0.25">
      <c r="B1399" s="62"/>
      <c r="C1399" s="62"/>
      <c r="D1399" s="62"/>
      <c r="E1399"/>
      <c r="F1399"/>
      <c r="G1399"/>
      <c r="H1399"/>
      <c r="I1399"/>
    </row>
    <row r="1400" spans="2:9" x14ac:dyDescent="0.25">
      <c r="B1400" s="62"/>
      <c r="C1400" s="62"/>
      <c r="D1400" s="62"/>
      <c r="E1400"/>
      <c r="F1400"/>
      <c r="G1400"/>
      <c r="H1400"/>
      <c r="I1400"/>
    </row>
    <row r="1401" spans="2:9" x14ac:dyDescent="0.25">
      <c r="B1401" s="62"/>
      <c r="C1401" s="62"/>
      <c r="D1401" s="62"/>
      <c r="E1401"/>
      <c r="F1401"/>
      <c r="G1401"/>
      <c r="H1401"/>
      <c r="I1401"/>
    </row>
    <row r="1402" spans="2:9" x14ac:dyDescent="0.25">
      <c r="B1402" s="62"/>
      <c r="C1402" s="62"/>
      <c r="D1402" s="62"/>
      <c r="E1402"/>
      <c r="F1402"/>
      <c r="G1402"/>
      <c r="H1402"/>
      <c r="I1402"/>
    </row>
    <row r="1403" spans="2:9" x14ac:dyDescent="0.25">
      <c r="B1403" s="62"/>
      <c r="C1403" s="62"/>
      <c r="D1403" s="62"/>
      <c r="E1403"/>
      <c r="F1403"/>
      <c r="G1403"/>
      <c r="H1403"/>
      <c r="I1403"/>
    </row>
    <row r="1404" spans="2:9" x14ac:dyDescent="0.25">
      <c r="B1404" s="62"/>
      <c r="C1404" s="62"/>
      <c r="D1404" s="62"/>
      <c r="E1404"/>
      <c r="F1404"/>
      <c r="G1404"/>
      <c r="H1404"/>
      <c r="I1404"/>
    </row>
    <row r="1405" spans="2:9" x14ac:dyDescent="0.25">
      <c r="B1405" s="62"/>
      <c r="C1405" s="62"/>
      <c r="D1405" s="62"/>
      <c r="E1405"/>
      <c r="F1405"/>
      <c r="G1405"/>
      <c r="H1405"/>
      <c r="I1405"/>
    </row>
    <row r="1406" spans="2:9" x14ac:dyDescent="0.25">
      <c r="B1406" s="62"/>
      <c r="C1406" s="62"/>
      <c r="D1406" s="62"/>
      <c r="E1406"/>
      <c r="F1406"/>
      <c r="G1406"/>
      <c r="H1406"/>
      <c r="I1406"/>
    </row>
    <row r="1407" spans="2:9" x14ac:dyDescent="0.25">
      <c r="B1407" s="62"/>
      <c r="C1407" s="62"/>
      <c r="D1407" s="62"/>
      <c r="E1407"/>
      <c r="F1407"/>
      <c r="G1407"/>
      <c r="H1407"/>
      <c r="I1407"/>
    </row>
    <row r="1408" spans="2:9" x14ac:dyDescent="0.25">
      <c r="B1408" s="62"/>
      <c r="C1408" s="62"/>
      <c r="D1408" s="62"/>
      <c r="E1408"/>
      <c r="F1408"/>
      <c r="G1408"/>
      <c r="H1408"/>
      <c r="I1408"/>
    </row>
    <row r="1409" spans="2:9" x14ac:dyDescent="0.25">
      <c r="B1409" s="62"/>
      <c r="C1409" s="62"/>
      <c r="D1409" s="62"/>
      <c r="E1409"/>
      <c r="F1409"/>
      <c r="G1409"/>
      <c r="H1409"/>
      <c r="I1409"/>
    </row>
    <row r="1410" spans="2:9" x14ac:dyDescent="0.25">
      <c r="B1410" s="62"/>
      <c r="C1410" s="62"/>
      <c r="D1410" s="62"/>
      <c r="E1410"/>
      <c r="F1410"/>
      <c r="G1410"/>
      <c r="H1410"/>
      <c r="I1410"/>
    </row>
    <row r="1411" spans="2:9" x14ac:dyDescent="0.25">
      <c r="B1411" s="62"/>
      <c r="C1411" s="62"/>
      <c r="D1411" s="62"/>
      <c r="E1411"/>
      <c r="F1411"/>
      <c r="G1411"/>
      <c r="H1411"/>
      <c r="I1411"/>
    </row>
    <row r="1412" spans="2:9" x14ac:dyDescent="0.25">
      <c r="B1412" s="62"/>
      <c r="C1412" s="62"/>
      <c r="D1412" s="62"/>
      <c r="E1412"/>
      <c r="F1412"/>
      <c r="G1412"/>
      <c r="H1412"/>
      <c r="I1412"/>
    </row>
    <row r="1413" spans="2:9" x14ac:dyDescent="0.25">
      <c r="B1413" s="62"/>
      <c r="C1413" s="62"/>
      <c r="D1413" s="62"/>
      <c r="E1413"/>
      <c r="F1413"/>
      <c r="G1413"/>
      <c r="H1413"/>
      <c r="I1413"/>
    </row>
    <row r="1414" spans="2:9" x14ac:dyDescent="0.25">
      <c r="B1414" s="62"/>
      <c r="C1414" s="62"/>
      <c r="D1414" s="62"/>
      <c r="E1414"/>
      <c r="F1414"/>
      <c r="G1414"/>
      <c r="H1414"/>
      <c r="I1414"/>
    </row>
    <row r="1415" spans="2:9" x14ac:dyDescent="0.25">
      <c r="B1415" s="62"/>
      <c r="C1415" s="62"/>
      <c r="D1415" s="62"/>
      <c r="E1415"/>
      <c r="F1415"/>
      <c r="G1415"/>
      <c r="H1415"/>
      <c r="I1415"/>
    </row>
    <row r="1416" spans="2:9" x14ac:dyDescent="0.25">
      <c r="B1416" s="62"/>
      <c r="C1416" s="62"/>
      <c r="D1416" s="62"/>
      <c r="E1416"/>
      <c r="F1416"/>
      <c r="G1416"/>
      <c r="H1416"/>
      <c r="I1416"/>
    </row>
    <row r="1417" spans="2:9" x14ac:dyDescent="0.25">
      <c r="B1417" s="62"/>
      <c r="C1417" s="62"/>
      <c r="D1417" s="62"/>
      <c r="E1417"/>
      <c r="F1417"/>
      <c r="G1417"/>
      <c r="H1417"/>
      <c r="I1417"/>
    </row>
    <row r="1418" spans="2:9" x14ac:dyDescent="0.25">
      <c r="B1418" s="62"/>
      <c r="C1418" s="62"/>
      <c r="D1418" s="62"/>
      <c r="E1418"/>
      <c r="F1418"/>
      <c r="G1418"/>
      <c r="H1418"/>
      <c r="I1418"/>
    </row>
    <row r="1419" spans="2:9" x14ac:dyDescent="0.25">
      <c r="B1419" s="62"/>
      <c r="C1419" s="62"/>
      <c r="D1419" s="62"/>
      <c r="E1419"/>
      <c r="F1419"/>
      <c r="G1419"/>
      <c r="H1419"/>
      <c r="I1419"/>
    </row>
    <row r="1420" spans="2:9" x14ac:dyDescent="0.25">
      <c r="B1420" s="62"/>
      <c r="C1420" s="62"/>
      <c r="D1420" s="62"/>
      <c r="E1420"/>
      <c r="F1420"/>
      <c r="G1420"/>
      <c r="H1420"/>
      <c r="I1420"/>
    </row>
    <row r="1421" spans="2:9" x14ac:dyDescent="0.25">
      <c r="B1421" s="62"/>
      <c r="C1421" s="62"/>
      <c r="D1421" s="62"/>
      <c r="E1421"/>
      <c r="F1421"/>
      <c r="G1421"/>
      <c r="H1421"/>
      <c r="I1421"/>
    </row>
    <row r="1422" spans="2:9" x14ac:dyDescent="0.25">
      <c r="B1422" s="62"/>
      <c r="C1422" s="62"/>
      <c r="D1422" s="62"/>
      <c r="E1422"/>
      <c r="F1422"/>
      <c r="G1422"/>
      <c r="H1422"/>
      <c r="I1422"/>
    </row>
    <row r="1423" spans="2:9" x14ac:dyDescent="0.25">
      <c r="B1423" s="62"/>
      <c r="C1423" s="62"/>
      <c r="D1423" s="62"/>
      <c r="E1423"/>
      <c r="F1423"/>
      <c r="G1423"/>
      <c r="H1423"/>
      <c r="I1423"/>
    </row>
    <row r="1424" spans="2:9" x14ac:dyDescent="0.25">
      <c r="B1424" s="62"/>
      <c r="C1424" s="62"/>
      <c r="D1424" s="62"/>
      <c r="E1424"/>
      <c r="F1424"/>
      <c r="G1424"/>
      <c r="H1424"/>
      <c r="I1424"/>
    </row>
    <row r="1425" spans="2:9" x14ac:dyDescent="0.25">
      <c r="B1425" s="62"/>
      <c r="C1425" s="62"/>
      <c r="D1425" s="62"/>
      <c r="E1425"/>
      <c r="F1425"/>
      <c r="G1425"/>
      <c r="H1425"/>
      <c r="I1425"/>
    </row>
    <row r="1426" spans="2:9" x14ac:dyDescent="0.25">
      <c r="B1426" s="62"/>
      <c r="C1426" s="62"/>
      <c r="D1426" s="62"/>
      <c r="E1426"/>
      <c r="F1426"/>
      <c r="G1426"/>
      <c r="H1426"/>
      <c r="I1426"/>
    </row>
    <row r="1427" spans="2:9" x14ac:dyDescent="0.25">
      <c r="B1427" s="62"/>
      <c r="C1427" s="62"/>
      <c r="D1427" s="62"/>
      <c r="E1427"/>
      <c r="F1427"/>
      <c r="G1427"/>
      <c r="H1427"/>
      <c r="I1427"/>
    </row>
    <row r="1428" spans="2:9" x14ac:dyDescent="0.25">
      <c r="B1428" s="62"/>
      <c r="C1428" s="62"/>
      <c r="D1428" s="62"/>
      <c r="E1428"/>
      <c r="F1428"/>
      <c r="G1428"/>
      <c r="H1428"/>
      <c r="I1428"/>
    </row>
    <row r="1429" spans="2:9" x14ac:dyDescent="0.25">
      <c r="B1429" s="62"/>
      <c r="C1429" s="62"/>
      <c r="D1429" s="62"/>
      <c r="E1429"/>
      <c r="F1429"/>
      <c r="G1429"/>
      <c r="H1429"/>
      <c r="I1429"/>
    </row>
    <row r="1430" spans="2:9" x14ac:dyDescent="0.25">
      <c r="B1430" s="62"/>
      <c r="C1430" s="62"/>
      <c r="D1430" s="62"/>
      <c r="E1430"/>
      <c r="F1430"/>
      <c r="G1430"/>
      <c r="H1430"/>
      <c r="I1430"/>
    </row>
    <row r="1431" spans="2:9" x14ac:dyDescent="0.25">
      <c r="B1431" s="62"/>
      <c r="C1431" s="62"/>
      <c r="D1431" s="62"/>
      <c r="E1431"/>
      <c r="F1431"/>
      <c r="G1431"/>
      <c r="H1431"/>
      <c r="I1431"/>
    </row>
    <row r="1432" spans="2:9" x14ac:dyDescent="0.25">
      <c r="B1432" s="62"/>
      <c r="C1432" s="62"/>
      <c r="D1432" s="62"/>
      <c r="E1432"/>
      <c r="F1432"/>
      <c r="G1432"/>
      <c r="H1432"/>
      <c r="I1432"/>
    </row>
    <row r="1433" spans="2:9" x14ac:dyDescent="0.25">
      <c r="B1433" s="62"/>
      <c r="C1433" s="62"/>
      <c r="D1433" s="62"/>
      <c r="E1433"/>
      <c r="F1433"/>
      <c r="G1433"/>
      <c r="H1433"/>
      <c r="I1433"/>
    </row>
    <row r="1434" spans="2:9" x14ac:dyDescent="0.25">
      <c r="B1434" s="62"/>
      <c r="C1434" s="62"/>
      <c r="D1434" s="62"/>
      <c r="E1434"/>
      <c r="F1434"/>
      <c r="G1434"/>
      <c r="H1434"/>
      <c r="I1434"/>
    </row>
    <row r="1435" spans="2:9" x14ac:dyDescent="0.25">
      <c r="B1435" s="62"/>
      <c r="C1435" s="62"/>
      <c r="D1435" s="62"/>
      <c r="E1435"/>
      <c r="F1435"/>
      <c r="G1435"/>
      <c r="H1435"/>
      <c r="I1435"/>
    </row>
    <row r="1436" spans="2:9" x14ac:dyDescent="0.25">
      <c r="B1436" s="62"/>
      <c r="C1436" s="62"/>
      <c r="D1436" s="62"/>
      <c r="E1436"/>
      <c r="F1436"/>
      <c r="G1436"/>
      <c r="H1436"/>
      <c r="I1436"/>
    </row>
    <row r="1437" spans="2:9" x14ac:dyDescent="0.25">
      <c r="B1437" s="62"/>
      <c r="C1437" s="62"/>
      <c r="D1437" s="62"/>
      <c r="E1437"/>
      <c r="F1437"/>
      <c r="G1437"/>
      <c r="H1437"/>
      <c r="I1437"/>
    </row>
    <row r="1438" spans="2:9" x14ac:dyDescent="0.25">
      <c r="B1438" s="62"/>
      <c r="C1438" s="62"/>
      <c r="D1438" s="62"/>
      <c r="E1438"/>
      <c r="F1438"/>
      <c r="G1438"/>
      <c r="H1438"/>
      <c r="I1438"/>
    </row>
    <row r="1439" spans="2:9" x14ac:dyDescent="0.25">
      <c r="B1439" s="62"/>
      <c r="C1439" s="62"/>
      <c r="D1439" s="62"/>
      <c r="E1439"/>
      <c r="F1439"/>
      <c r="G1439"/>
      <c r="H1439"/>
      <c r="I1439"/>
    </row>
    <row r="1440" spans="2:9" x14ac:dyDescent="0.25">
      <c r="B1440" s="62"/>
      <c r="C1440" s="62"/>
      <c r="D1440" s="62"/>
      <c r="E1440"/>
      <c r="F1440"/>
      <c r="G1440"/>
      <c r="H1440"/>
      <c r="I1440"/>
    </row>
    <row r="1441" spans="2:9" x14ac:dyDescent="0.25">
      <c r="B1441" s="62"/>
      <c r="C1441" s="62"/>
      <c r="D1441" s="62"/>
      <c r="E1441"/>
      <c r="F1441"/>
      <c r="G1441"/>
      <c r="H1441"/>
      <c r="I1441"/>
    </row>
    <row r="1442" spans="2:9" x14ac:dyDescent="0.25">
      <c r="B1442" s="62"/>
      <c r="C1442" s="62"/>
      <c r="D1442" s="62"/>
      <c r="E1442"/>
      <c r="F1442"/>
      <c r="G1442"/>
      <c r="H1442"/>
      <c r="I1442"/>
    </row>
    <row r="1443" spans="2:9" x14ac:dyDescent="0.25">
      <c r="B1443" s="62"/>
      <c r="C1443" s="62"/>
      <c r="D1443" s="62"/>
      <c r="E1443"/>
      <c r="F1443"/>
      <c r="G1443"/>
      <c r="H1443"/>
      <c r="I1443"/>
    </row>
    <row r="1444" spans="2:9" x14ac:dyDescent="0.25">
      <c r="B1444" s="62"/>
      <c r="C1444" s="62"/>
      <c r="D1444" s="62"/>
      <c r="E1444"/>
      <c r="F1444"/>
      <c r="G1444"/>
      <c r="H1444"/>
      <c r="I1444"/>
    </row>
    <row r="1445" spans="2:9" x14ac:dyDescent="0.25">
      <c r="B1445" s="62"/>
      <c r="C1445" s="62"/>
      <c r="D1445" s="62"/>
      <c r="E1445"/>
      <c r="F1445"/>
      <c r="G1445"/>
      <c r="H1445"/>
      <c r="I1445"/>
    </row>
    <row r="1446" spans="2:9" x14ac:dyDescent="0.25">
      <c r="B1446" s="62"/>
      <c r="C1446" s="62"/>
      <c r="D1446" s="62"/>
      <c r="E1446"/>
      <c r="F1446"/>
      <c r="G1446"/>
      <c r="H1446"/>
      <c r="I1446"/>
    </row>
    <row r="1447" spans="2:9" x14ac:dyDescent="0.25">
      <c r="B1447" s="62"/>
      <c r="C1447" s="62"/>
      <c r="D1447" s="62"/>
      <c r="E1447"/>
      <c r="F1447"/>
      <c r="G1447"/>
      <c r="H1447"/>
      <c r="I1447"/>
    </row>
    <row r="1448" spans="2:9" x14ac:dyDescent="0.25">
      <c r="B1448" s="62"/>
      <c r="C1448" s="62"/>
      <c r="D1448" s="62"/>
      <c r="E1448"/>
      <c r="F1448"/>
      <c r="G1448"/>
      <c r="H1448"/>
      <c r="I1448"/>
    </row>
    <row r="1449" spans="2:9" x14ac:dyDescent="0.25">
      <c r="B1449" s="62"/>
      <c r="C1449" s="62"/>
      <c r="D1449" s="62"/>
      <c r="E1449"/>
      <c r="F1449"/>
      <c r="G1449"/>
      <c r="H1449"/>
      <c r="I1449"/>
    </row>
    <row r="1450" spans="2:9" x14ac:dyDescent="0.25">
      <c r="B1450" s="62"/>
      <c r="C1450" s="62"/>
      <c r="D1450" s="62"/>
      <c r="E1450"/>
      <c r="F1450"/>
      <c r="G1450"/>
      <c r="H1450"/>
      <c r="I1450"/>
    </row>
    <row r="1451" spans="2:9" x14ac:dyDescent="0.25">
      <c r="B1451" s="62"/>
      <c r="C1451" s="62"/>
      <c r="D1451" s="62"/>
      <c r="E1451"/>
      <c r="F1451"/>
      <c r="G1451"/>
      <c r="H1451"/>
      <c r="I1451"/>
    </row>
    <row r="1452" spans="2:9" x14ac:dyDescent="0.25">
      <c r="B1452" s="62"/>
      <c r="C1452" s="62"/>
      <c r="D1452" s="62"/>
      <c r="E1452"/>
      <c r="F1452"/>
      <c r="G1452"/>
      <c r="H1452"/>
      <c r="I1452"/>
    </row>
    <row r="1453" spans="2:9" x14ac:dyDescent="0.25">
      <c r="B1453" s="62"/>
      <c r="C1453" s="62"/>
      <c r="D1453" s="62"/>
      <c r="E1453"/>
      <c r="F1453"/>
      <c r="G1453"/>
      <c r="H1453"/>
      <c r="I1453"/>
    </row>
    <row r="1454" spans="2:9" x14ac:dyDescent="0.25">
      <c r="B1454" s="62"/>
      <c r="C1454" s="62"/>
      <c r="D1454" s="62"/>
      <c r="E1454"/>
      <c r="F1454"/>
      <c r="G1454"/>
      <c r="H1454"/>
      <c r="I1454"/>
    </row>
    <row r="1455" spans="2:9" x14ac:dyDescent="0.25">
      <c r="B1455" s="62"/>
      <c r="C1455" s="62"/>
      <c r="D1455" s="62"/>
      <c r="E1455"/>
      <c r="F1455"/>
      <c r="G1455"/>
      <c r="H1455"/>
      <c r="I1455"/>
    </row>
    <row r="1456" spans="2:9" x14ac:dyDescent="0.25">
      <c r="B1456" s="62"/>
      <c r="C1456" s="62"/>
      <c r="D1456" s="62"/>
      <c r="E1456"/>
      <c r="F1456"/>
      <c r="G1456"/>
      <c r="H1456"/>
      <c r="I1456"/>
    </row>
    <row r="1457" spans="2:9" x14ac:dyDescent="0.25">
      <c r="B1457" s="62"/>
      <c r="C1457" s="62"/>
      <c r="D1457" s="62"/>
      <c r="E1457"/>
      <c r="F1457"/>
      <c r="G1457"/>
      <c r="H1457"/>
      <c r="I1457"/>
    </row>
    <row r="1458" spans="2:9" x14ac:dyDescent="0.25">
      <c r="B1458" s="62"/>
      <c r="C1458" s="62"/>
      <c r="D1458" s="62"/>
      <c r="E1458"/>
      <c r="F1458"/>
      <c r="G1458"/>
      <c r="H1458"/>
      <c r="I1458"/>
    </row>
    <row r="1459" spans="2:9" x14ac:dyDescent="0.25">
      <c r="B1459" s="62"/>
      <c r="C1459" s="62"/>
      <c r="D1459" s="62"/>
      <c r="E1459"/>
      <c r="F1459"/>
      <c r="G1459"/>
      <c r="H1459"/>
      <c r="I1459"/>
    </row>
    <row r="1460" spans="2:9" x14ac:dyDescent="0.25">
      <c r="B1460" s="62"/>
      <c r="C1460" s="62"/>
      <c r="D1460" s="62"/>
      <c r="E1460"/>
      <c r="F1460"/>
      <c r="G1460"/>
      <c r="H1460"/>
      <c r="I1460"/>
    </row>
    <row r="1461" spans="2:9" x14ac:dyDescent="0.25">
      <c r="B1461" s="62"/>
      <c r="C1461" s="62"/>
      <c r="D1461" s="62"/>
      <c r="E1461"/>
      <c r="F1461"/>
      <c r="G1461"/>
      <c r="H1461"/>
      <c r="I1461"/>
    </row>
    <row r="1462" spans="2:9" x14ac:dyDescent="0.25">
      <c r="B1462" s="62"/>
      <c r="C1462" s="62"/>
      <c r="D1462" s="62"/>
      <c r="E1462"/>
      <c r="F1462"/>
      <c r="G1462"/>
      <c r="H1462"/>
      <c r="I1462"/>
    </row>
    <row r="1463" spans="2:9" x14ac:dyDescent="0.25">
      <c r="B1463" s="62"/>
      <c r="C1463" s="62"/>
      <c r="D1463" s="62"/>
      <c r="E1463"/>
      <c r="F1463"/>
      <c r="G1463"/>
      <c r="H1463"/>
      <c r="I1463"/>
    </row>
    <row r="1464" spans="2:9" x14ac:dyDescent="0.25">
      <c r="B1464" s="62"/>
      <c r="C1464" s="62"/>
      <c r="D1464" s="62"/>
      <c r="E1464"/>
      <c r="F1464"/>
      <c r="G1464"/>
      <c r="H1464"/>
      <c r="I1464"/>
    </row>
    <row r="1465" spans="2:9" x14ac:dyDescent="0.25">
      <c r="B1465" s="62"/>
      <c r="C1465" s="62"/>
      <c r="D1465" s="62"/>
      <c r="E1465"/>
      <c r="F1465"/>
      <c r="G1465"/>
      <c r="H1465"/>
      <c r="I1465"/>
    </row>
    <row r="1466" spans="2:9" x14ac:dyDescent="0.25">
      <c r="B1466" s="62"/>
      <c r="C1466" s="62"/>
      <c r="D1466" s="62"/>
      <c r="E1466"/>
      <c r="F1466"/>
      <c r="G1466"/>
      <c r="H1466"/>
      <c r="I1466"/>
    </row>
    <row r="1467" spans="2:9" x14ac:dyDescent="0.25">
      <c r="B1467" s="62"/>
      <c r="C1467" s="62"/>
      <c r="D1467" s="62"/>
      <c r="E1467"/>
      <c r="F1467"/>
      <c r="G1467"/>
      <c r="H1467"/>
      <c r="I1467"/>
    </row>
    <row r="1468" spans="2:9" x14ac:dyDescent="0.25">
      <c r="B1468" s="62"/>
      <c r="C1468" s="62"/>
      <c r="D1468" s="62"/>
      <c r="E1468"/>
      <c r="F1468"/>
      <c r="G1468"/>
      <c r="H1468"/>
      <c r="I1468"/>
    </row>
    <row r="1469" spans="2:9" x14ac:dyDescent="0.25">
      <c r="B1469" s="62"/>
      <c r="C1469" s="62"/>
      <c r="D1469" s="62"/>
      <c r="E1469"/>
      <c r="F1469"/>
      <c r="G1469"/>
      <c r="H1469"/>
      <c r="I1469"/>
    </row>
    <row r="1470" spans="2:9" x14ac:dyDescent="0.25">
      <c r="B1470" s="62"/>
      <c r="C1470" s="62"/>
      <c r="D1470" s="62"/>
      <c r="E1470"/>
      <c r="F1470"/>
      <c r="G1470"/>
      <c r="H1470"/>
      <c r="I1470"/>
    </row>
    <row r="1471" spans="2:9" x14ac:dyDescent="0.25">
      <c r="B1471" s="62"/>
      <c r="C1471" s="62"/>
      <c r="D1471" s="62"/>
      <c r="E1471"/>
      <c r="F1471"/>
      <c r="G1471"/>
      <c r="H1471"/>
      <c r="I1471"/>
    </row>
    <row r="1472" spans="2:9" x14ac:dyDescent="0.25">
      <c r="B1472" s="62"/>
      <c r="C1472" s="62"/>
      <c r="D1472" s="62"/>
      <c r="E1472"/>
      <c r="F1472"/>
      <c r="G1472"/>
      <c r="H1472"/>
      <c r="I1472"/>
    </row>
    <row r="1473" spans="2:9" x14ac:dyDescent="0.25">
      <c r="B1473" s="62"/>
      <c r="C1473" s="62"/>
      <c r="D1473" s="62"/>
      <c r="E1473"/>
      <c r="F1473"/>
      <c r="G1473"/>
      <c r="H1473"/>
      <c r="I1473"/>
    </row>
    <row r="1474" spans="2:9" x14ac:dyDescent="0.25">
      <c r="B1474" s="62"/>
      <c r="C1474" s="62"/>
      <c r="D1474" s="62"/>
      <c r="E1474"/>
      <c r="F1474"/>
      <c r="G1474"/>
      <c r="H1474"/>
      <c r="I1474"/>
    </row>
    <row r="1475" spans="2:9" x14ac:dyDescent="0.25">
      <c r="B1475" s="62"/>
      <c r="C1475" s="62"/>
      <c r="D1475" s="62"/>
      <c r="E1475"/>
      <c r="F1475"/>
      <c r="G1475"/>
      <c r="H1475"/>
      <c r="I1475"/>
    </row>
    <row r="1476" spans="2:9" x14ac:dyDescent="0.25">
      <c r="B1476" s="62"/>
      <c r="C1476" s="62"/>
      <c r="D1476" s="62"/>
      <c r="E1476"/>
      <c r="F1476"/>
      <c r="G1476"/>
      <c r="H1476"/>
      <c r="I1476"/>
    </row>
    <row r="1477" spans="2:9" x14ac:dyDescent="0.25">
      <c r="B1477" s="62"/>
      <c r="C1477" s="62"/>
      <c r="D1477" s="62"/>
      <c r="E1477"/>
      <c r="F1477"/>
      <c r="G1477"/>
      <c r="H1477"/>
      <c r="I1477"/>
    </row>
    <row r="1478" spans="2:9" x14ac:dyDescent="0.25">
      <c r="B1478" s="62"/>
      <c r="C1478" s="62"/>
      <c r="D1478" s="62"/>
      <c r="E1478"/>
      <c r="F1478"/>
      <c r="G1478"/>
      <c r="H1478"/>
      <c r="I1478"/>
    </row>
    <row r="1479" spans="2:9" x14ac:dyDescent="0.25">
      <c r="B1479" s="62"/>
      <c r="C1479" s="62"/>
      <c r="D1479" s="62"/>
      <c r="E1479"/>
      <c r="F1479"/>
      <c r="G1479"/>
      <c r="H1479"/>
      <c r="I1479"/>
    </row>
    <row r="1480" spans="2:9" x14ac:dyDescent="0.25">
      <c r="B1480" s="62"/>
      <c r="C1480" s="62"/>
      <c r="D1480" s="62"/>
      <c r="E1480"/>
      <c r="F1480"/>
      <c r="G1480"/>
      <c r="H1480"/>
      <c r="I1480"/>
    </row>
    <row r="1481" spans="2:9" x14ac:dyDescent="0.25">
      <c r="B1481" s="62"/>
      <c r="C1481" s="62"/>
      <c r="D1481" s="62"/>
      <c r="E1481"/>
      <c r="F1481"/>
      <c r="G1481"/>
      <c r="H1481"/>
      <c r="I1481"/>
    </row>
    <row r="1482" spans="2:9" x14ac:dyDescent="0.25">
      <c r="B1482" s="62"/>
      <c r="C1482" s="62"/>
      <c r="D1482" s="62"/>
      <c r="E1482"/>
      <c r="F1482"/>
      <c r="G1482"/>
      <c r="H1482"/>
      <c r="I1482"/>
    </row>
    <row r="1483" spans="2:9" x14ac:dyDescent="0.25">
      <c r="B1483" s="62"/>
      <c r="C1483" s="62"/>
      <c r="D1483" s="62"/>
      <c r="E1483"/>
      <c r="F1483"/>
      <c r="G1483"/>
      <c r="H1483"/>
      <c r="I1483"/>
    </row>
    <row r="1484" spans="2:9" x14ac:dyDescent="0.25">
      <c r="B1484" s="62"/>
      <c r="C1484" s="62"/>
      <c r="D1484" s="62"/>
      <c r="E1484"/>
      <c r="F1484"/>
      <c r="G1484"/>
      <c r="H1484"/>
      <c r="I1484"/>
    </row>
    <row r="1485" spans="2:9" x14ac:dyDescent="0.25">
      <c r="B1485" s="62"/>
      <c r="C1485" s="62"/>
      <c r="D1485" s="62"/>
      <c r="E1485"/>
      <c r="F1485"/>
      <c r="G1485"/>
      <c r="H1485"/>
      <c r="I1485"/>
    </row>
    <row r="1486" spans="2:9" x14ac:dyDescent="0.25">
      <c r="B1486" s="62"/>
      <c r="C1486" s="62"/>
      <c r="D1486" s="62"/>
      <c r="E1486"/>
      <c r="F1486"/>
      <c r="G1486"/>
      <c r="H1486"/>
      <c r="I1486"/>
    </row>
    <row r="1487" spans="2:9" x14ac:dyDescent="0.25">
      <c r="B1487" s="62"/>
      <c r="C1487" s="62"/>
      <c r="D1487" s="62"/>
      <c r="E1487"/>
      <c r="F1487"/>
      <c r="G1487"/>
      <c r="H1487"/>
      <c r="I1487"/>
    </row>
    <row r="1488" spans="2:9" x14ac:dyDescent="0.25">
      <c r="B1488" s="62"/>
      <c r="C1488" s="62"/>
      <c r="D1488" s="62"/>
      <c r="E1488"/>
      <c r="F1488"/>
      <c r="G1488"/>
      <c r="H1488"/>
      <c r="I1488"/>
    </row>
    <row r="1489" spans="2:9" x14ac:dyDescent="0.25">
      <c r="B1489" s="62"/>
      <c r="C1489" s="62"/>
      <c r="D1489" s="62"/>
      <c r="E1489"/>
      <c r="F1489"/>
      <c r="G1489"/>
      <c r="H1489"/>
      <c r="I1489"/>
    </row>
    <row r="1490" spans="2:9" x14ac:dyDescent="0.25">
      <c r="B1490" s="62"/>
      <c r="C1490" s="62"/>
      <c r="D1490" s="62"/>
      <c r="E1490"/>
      <c r="F1490"/>
      <c r="G1490"/>
      <c r="H1490"/>
      <c r="I1490"/>
    </row>
    <row r="1491" spans="2:9" x14ac:dyDescent="0.25">
      <c r="B1491" s="62"/>
      <c r="C1491" s="62"/>
      <c r="D1491" s="62"/>
      <c r="E1491"/>
      <c r="F1491"/>
      <c r="G1491"/>
      <c r="H1491"/>
      <c r="I1491"/>
    </row>
    <row r="1492" spans="2:9" x14ac:dyDescent="0.25">
      <c r="B1492" s="62"/>
      <c r="C1492" s="62"/>
      <c r="D1492" s="62"/>
      <c r="E1492"/>
      <c r="F1492"/>
      <c r="G1492"/>
      <c r="H1492"/>
      <c r="I1492"/>
    </row>
    <row r="1493" spans="2:9" x14ac:dyDescent="0.25">
      <c r="B1493" s="62"/>
      <c r="C1493" s="62"/>
      <c r="D1493" s="62"/>
      <c r="E1493"/>
      <c r="F1493"/>
      <c r="G1493"/>
      <c r="H1493"/>
      <c r="I1493"/>
    </row>
    <row r="1494" spans="2:9" x14ac:dyDescent="0.25">
      <c r="B1494" s="62"/>
      <c r="C1494" s="62"/>
      <c r="D1494" s="62"/>
      <c r="E1494"/>
      <c r="F1494"/>
      <c r="G1494"/>
      <c r="H1494"/>
      <c r="I1494"/>
    </row>
    <row r="1495" spans="2:9" x14ac:dyDescent="0.25">
      <c r="B1495" s="62"/>
      <c r="C1495" s="62"/>
      <c r="D1495" s="62"/>
      <c r="E1495"/>
      <c r="F1495"/>
      <c r="G1495"/>
      <c r="H1495"/>
      <c r="I1495"/>
    </row>
    <row r="1496" spans="2:9" x14ac:dyDescent="0.25">
      <c r="B1496" s="62"/>
      <c r="C1496" s="62"/>
      <c r="D1496" s="62"/>
      <c r="E1496"/>
      <c r="F1496"/>
      <c r="G1496"/>
      <c r="H1496"/>
      <c r="I1496"/>
    </row>
    <row r="1497" spans="2:9" x14ac:dyDescent="0.25">
      <c r="B1497" s="62"/>
      <c r="C1497" s="62"/>
      <c r="D1497" s="62"/>
      <c r="E1497"/>
      <c r="F1497"/>
      <c r="G1497"/>
      <c r="H1497"/>
      <c r="I1497"/>
    </row>
    <row r="1498" spans="2:9" x14ac:dyDescent="0.25">
      <c r="B1498" s="62"/>
      <c r="C1498" s="62"/>
      <c r="D1498" s="62"/>
      <c r="E1498"/>
      <c r="F1498"/>
      <c r="G1498"/>
      <c r="H1498"/>
      <c r="I1498"/>
    </row>
    <row r="1499" spans="2:9" x14ac:dyDescent="0.25">
      <c r="B1499" s="62"/>
      <c r="C1499" s="62"/>
      <c r="D1499" s="62"/>
      <c r="E1499"/>
      <c r="F1499"/>
      <c r="G1499"/>
      <c r="H1499"/>
      <c r="I1499"/>
    </row>
    <row r="1500" spans="2:9" x14ac:dyDescent="0.25">
      <c r="B1500" s="62"/>
      <c r="C1500" s="62"/>
      <c r="D1500" s="62"/>
      <c r="E1500"/>
      <c r="F1500"/>
      <c r="G1500"/>
      <c r="H1500"/>
      <c r="I1500"/>
    </row>
    <row r="1501" spans="2:9" x14ac:dyDescent="0.25">
      <c r="B1501" s="62"/>
      <c r="C1501" s="62"/>
      <c r="D1501" s="62"/>
      <c r="E1501"/>
      <c r="F1501"/>
      <c r="G1501"/>
      <c r="H1501"/>
      <c r="I1501"/>
    </row>
    <row r="1502" spans="2:9" x14ac:dyDescent="0.25">
      <c r="B1502" s="62"/>
      <c r="C1502" s="62"/>
      <c r="D1502" s="62"/>
      <c r="E1502"/>
      <c r="F1502"/>
      <c r="G1502"/>
      <c r="H1502"/>
      <c r="I1502"/>
    </row>
    <row r="1503" spans="2:9" x14ac:dyDescent="0.25">
      <c r="B1503" s="62"/>
      <c r="C1503" s="62"/>
      <c r="D1503" s="62"/>
      <c r="E1503"/>
      <c r="F1503"/>
      <c r="G1503"/>
      <c r="H1503"/>
      <c r="I1503"/>
    </row>
    <row r="1504" spans="2:9" x14ac:dyDescent="0.25">
      <c r="B1504" s="62"/>
      <c r="C1504" s="62"/>
      <c r="D1504" s="62"/>
      <c r="E1504"/>
      <c r="F1504"/>
      <c r="G1504"/>
      <c r="H1504"/>
      <c r="I1504"/>
    </row>
    <row r="1505" spans="2:9" x14ac:dyDescent="0.25">
      <c r="B1505" s="62"/>
      <c r="C1505" s="62"/>
      <c r="D1505" s="62"/>
      <c r="E1505"/>
      <c r="F1505"/>
      <c r="G1505"/>
      <c r="H1505"/>
      <c r="I1505"/>
    </row>
    <row r="1506" spans="2:9" x14ac:dyDescent="0.25">
      <c r="B1506" s="62"/>
      <c r="C1506" s="62"/>
      <c r="D1506" s="62"/>
      <c r="E1506"/>
      <c r="F1506"/>
      <c r="G1506"/>
      <c r="H1506"/>
      <c r="I1506"/>
    </row>
    <row r="1507" spans="2:9" x14ac:dyDescent="0.25">
      <c r="B1507" s="62"/>
      <c r="C1507" s="62"/>
      <c r="D1507" s="62"/>
      <c r="E1507"/>
      <c r="F1507"/>
      <c r="G1507"/>
      <c r="H1507"/>
      <c r="I1507"/>
    </row>
    <row r="1508" spans="2:9" x14ac:dyDescent="0.25">
      <c r="B1508" s="62"/>
      <c r="C1508" s="62"/>
      <c r="D1508" s="62"/>
      <c r="E1508"/>
      <c r="F1508"/>
      <c r="G1508"/>
      <c r="H1508"/>
      <c r="I1508"/>
    </row>
    <row r="1509" spans="2:9" x14ac:dyDescent="0.25">
      <c r="B1509" s="62"/>
      <c r="C1509" s="62"/>
      <c r="D1509" s="62"/>
      <c r="E1509"/>
      <c r="F1509"/>
      <c r="G1509"/>
      <c r="H1509"/>
      <c r="I1509"/>
    </row>
    <row r="1510" spans="2:9" x14ac:dyDescent="0.25">
      <c r="B1510" s="62"/>
      <c r="C1510" s="62"/>
      <c r="D1510" s="62"/>
      <c r="E1510"/>
      <c r="F1510"/>
      <c r="G1510"/>
      <c r="H1510"/>
      <c r="I1510"/>
    </row>
    <row r="1511" spans="2:9" x14ac:dyDescent="0.25">
      <c r="B1511" s="62"/>
      <c r="C1511" s="62"/>
      <c r="D1511" s="62"/>
      <c r="E1511"/>
      <c r="F1511"/>
      <c r="G1511"/>
      <c r="H1511"/>
      <c r="I1511"/>
    </row>
    <row r="1512" spans="2:9" x14ac:dyDescent="0.25">
      <c r="B1512" s="62"/>
      <c r="C1512" s="62"/>
      <c r="D1512" s="62"/>
      <c r="E1512"/>
      <c r="F1512"/>
      <c r="G1512"/>
      <c r="H1512"/>
      <c r="I1512"/>
    </row>
    <row r="1513" spans="2:9" x14ac:dyDescent="0.25">
      <c r="B1513" s="62"/>
      <c r="C1513" s="62"/>
      <c r="D1513" s="62"/>
      <c r="E1513"/>
      <c r="F1513"/>
      <c r="G1513"/>
      <c r="H1513"/>
      <c r="I1513"/>
    </row>
    <row r="1514" spans="2:9" x14ac:dyDescent="0.25">
      <c r="B1514" s="62"/>
      <c r="C1514" s="62"/>
      <c r="D1514" s="62"/>
      <c r="E1514"/>
      <c r="F1514"/>
      <c r="G1514"/>
      <c r="H1514"/>
      <c r="I1514"/>
    </row>
    <row r="1515" spans="2:9" x14ac:dyDescent="0.25">
      <c r="B1515" s="62"/>
      <c r="C1515" s="62"/>
      <c r="D1515" s="62"/>
      <c r="E1515"/>
      <c r="F1515"/>
      <c r="G1515"/>
      <c r="H1515"/>
      <c r="I1515"/>
    </row>
    <row r="1516" spans="2:9" x14ac:dyDescent="0.25">
      <c r="B1516" s="62"/>
      <c r="C1516" s="62"/>
      <c r="D1516" s="62"/>
      <c r="E1516"/>
      <c r="F1516"/>
      <c r="G1516"/>
      <c r="H1516"/>
      <c r="I1516"/>
    </row>
    <row r="1517" spans="2:9" x14ac:dyDescent="0.25">
      <c r="B1517" s="62"/>
      <c r="C1517" s="62"/>
      <c r="D1517" s="62"/>
      <c r="E1517"/>
      <c r="F1517"/>
      <c r="G1517"/>
      <c r="H1517"/>
      <c r="I1517"/>
    </row>
    <row r="1518" spans="2:9" x14ac:dyDescent="0.25">
      <c r="B1518" s="62"/>
      <c r="C1518" s="62"/>
      <c r="D1518" s="62"/>
      <c r="E1518"/>
      <c r="F1518"/>
      <c r="G1518"/>
      <c r="H1518"/>
      <c r="I1518"/>
    </row>
    <row r="1519" spans="2:9" x14ac:dyDescent="0.25">
      <c r="B1519" s="62"/>
      <c r="C1519" s="62"/>
      <c r="D1519" s="62"/>
      <c r="E1519"/>
      <c r="F1519"/>
      <c r="G1519"/>
      <c r="H1519"/>
      <c r="I1519"/>
    </row>
    <row r="1520" spans="2:9" x14ac:dyDescent="0.25">
      <c r="B1520" s="62"/>
      <c r="C1520" s="62"/>
      <c r="D1520" s="62"/>
      <c r="E1520"/>
      <c r="F1520"/>
      <c r="G1520"/>
      <c r="H1520"/>
      <c r="I1520"/>
    </row>
    <row r="1521" spans="2:9" x14ac:dyDescent="0.25">
      <c r="B1521" s="62"/>
      <c r="C1521" s="62"/>
      <c r="D1521" s="62"/>
      <c r="E1521"/>
      <c r="F1521"/>
      <c r="G1521"/>
      <c r="H1521"/>
      <c r="I1521"/>
    </row>
    <row r="1522" spans="2:9" x14ac:dyDescent="0.25">
      <c r="B1522" s="62"/>
      <c r="C1522" s="62"/>
      <c r="D1522" s="62"/>
      <c r="E1522"/>
      <c r="F1522"/>
      <c r="G1522"/>
      <c r="H1522"/>
      <c r="I1522"/>
    </row>
    <row r="1523" spans="2:9" x14ac:dyDescent="0.25">
      <c r="B1523" s="62"/>
      <c r="C1523" s="62"/>
      <c r="D1523" s="62"/>
      <c r="E1523"/>
      <c r="F1523"/>
      <c r="G1523"/>
      <c r="H1523"/>
      <c r="I1523"/>
    </row>
    <row r="1524" spans="2:9" x14ac:dyDescent="0.25">
      <c r="B1524" s="62"/>
      <c r="C1524" s="62"/>
      <c r="D1524" s="62"/>
      <c r="E1524"/>
      <c r="F1524"/>
      <c r="G1524"/>
      <c r="H1524"/>
      <c r="I1524"/>
    </row>
    <row r="1525" spans="2:9" x14ac:dyDescent="0.25">
      <c r="B1525" s="62"/>
      <c r="C1525" s="62"/>
      <c r="D1525" s="62"/>
      <c r="E1525"/>
      <c r="F1525"/>
      <c r="G1525"/>
      <c r="H1525"/>
      <c r="I1525"/>
    </row>
    <row r="1526" spans="2:9" x14ac:dyDescent="0.25">
      <c r="B1526" s="62"/>
      <c r="C1526" s="62"/>
      <c r="D1526" s="62"/>
      <c r="E1526"/>
      <c r="F1526"/>
      <c r="G1526"/>
      <c r="H1526"/>
      <c r="I1526"/>
    </row>
    <row r="1527" spans="2:9" x14ac:dyDescent="0.25">
      <c r="B1527" s="62"/>
      <c r="C1527" s="62"/>
      <c r="D1527" s="62"/>
      <c r="E1527"/>
      <c r="F1527"/>
      <c r="G1527"/>
      <c r="H1527"/>
      <c r="I1527"/>
    </row>
    <row r="1528" spans="2:9" x14ac:dyDescent="0.25">
      <c r="B1528" s="62"/>
      <c r="C1528" s="62"/>
      <c r="D1528" s="62"/>
      <c r="E1528"/>
      <c r="F1528"/>
      <c r="G1528"/>
      <c r="H1528"/>
      <c r="I1528"/>
    </row>
    <row r="1529" spans="2:9" x14ac:dyDescent="0.25">
      <c r="B1529" s="62"/>
      <c r="C1529" s="62"/>
      <c r="D1529" s="62"/>
      <c r="E1529"/>
      <c r="F1529"/>
      <c r="G1529"/>
      <c r="H1529"/>
      <c r="I1529"/>
    </row>
    <row r="1530" spans="2:9" x14ac:dyDescent="0.25">
      <c r="B1530" s="62"/>
      <c r="C1530" s="62"/>
      <c r="D1530" s="62"/>
      <c r="E1530"/>
      <c r="F1530"/>
      <c r="G1530"/>
      <c r="H1530"/>
      <c r="I1530"/>
    </row>
    <row r="1531" spans="2:9" x14ac:dyDescent="0.25">
      <c r="B1531" s="62"/>
      <c r="C1531" s="62"/>
      <c r="D1531" s="62"/>
      <c r="E1531"/>
      <c r="F1531"/>
      <c r="G1531"/>
      <c r="H1531"/>
      <c r="I1531"/>
    </row>
    <row r="1532" spans="2:9" x14ac:dyDescent="0.25">
      <c r="B1532" s="62"/>
      <c r="C1532" s="62"/>
      <c r="D1532" s="62"/>
      <c r="E1532"/>
      <c r="F1532"/>
      <c r="G1532"/>
      <c r="H1532"/>
      <c r="I1532"/>
    </row>
    <row r="1533" spans="2:9" x14ac:dyDescent="0.25">
      <c r="B1533" s="62"/>
      <c r="C1533" s="62"/>
      <c r="D1533" s="62"/>
      <c r="E1533"/>
      <c r="F1533"/>
      <c r="G1533"/>
      <c r="H1533"/>
      <c r="I1533"/>
    </row>
    <row r="1534" spans="2:9" x14ac:dyDescent="0.25">
      <c r="B1534" s="62"/>
      <c r="C1534" s="62"/>
      <c r="D1534" s="62"/>
      <c r="E1534"/>
      <c r="F1534"/>
      <c r="G1534"/>
      <c r="H1534"/>
      <c r="I1534"/>
    </row>
    <row r="1535" spans="2:9" x14ac:dyDescent="0.25">
      <c r="B1535" s="62"/>
      <c r="C1535" s="62"/>
      <c r="D1535" s="62"/>
      <c r="E1535"/>
      <c r="F1535"/>
      <c r="G1535"/>
      <c r="H1535"/>
      <c r="I1535"/>
    </row>
    <row r="1536" spans="2:9" x14ac:dyDescent="0.25">
      <c r="B1536" s="62"/>
      <c r="C1536" s="62"/>
      <c r="D1536" s="62"/>
      <c r="E1536"/>
      <c r="F1536"/>
      <c r="G1536"/>
      <c r="H1536"/>
      <c r="I1536"/>
    </row>
    <row r="1537" spans="2:9" x14ac:dyDescent="0.25">
      <c r="B1537" s="62"/>
      <c r="C1537" s="62"/>
      <c r="D1537" s="62"/>
      <c r="E1537"/>
      <c r="F1537"/>
      <c r="G1537"/>
      <c r="H1537"/>
      <c r="I1537"/>
    </row>
    <row r="1538" spans="2:9" x14ac:dyDescent="0.25">
      <c r="B1538" s="62"/>
      <c r="C1538" s="62"/>
      <c r="D1538" s="62"/>
      <c r="E1538"/>
      <c r="F1538"/>
      <c r="G1538"/>
      <c r="H1538"/>
      <c r="I1538"/>
    </row>
    <row r="1539" spans="2:9" x14ac:dyDescent="0.25">
      <c r="B1539" s="62"/>
      <c r="C1539" s="62"/>
      <c r="D1539" s="62"/>
      <c r="E1539"/>
      <c r="F1539"/>
      <c r="G1539"/>
      <c r="H1539"/>
      <c r="I1539"/>
    </row>
    <row r="1540" spans="2:9" x14ac:dyDescent="0.25">
      <c r="B1540" s="62"/>
      <c r="C1540" s="62"/>
      <c r="D1540" s="62"/>
      <c r="E1540"/>
      <c r="F1540"/>
      <c r="G1540"/>
      <c r="H1540"/>
      <c r="I1540"/>
    </row>
    <row r="1541" spans="2:9" x14ac:dyDescent="0.25">
      <c r="B1541" s="62"/>
      <c r="C1541" s="62"/>
      <c r="D1541" s="62"/>
      <c r="E1541"/>
      <c r="F1541"/>
      <c r="G1541"/>
      <c r="H1541"/>
      <c r="I1541"/>
    </row>
    <row r="1542" spans="2:9" x14ac:dyDescent="0.25">
      <c r="B1542" s="62"/>
      <c r="C1542" s="62"/>
      <c r="D1542" s="62"/>
      <c r="E1542"/>
      <c r="F1542"/>
      <c r="G1542"/>
      <c r="H1542"/>
      <c r="I1542"/>
    </row>
    <row r="1543" spans="2:9" x14ac:dyDescent="0.25">
      <c r="B1543" s="62"/>
      <c r="C1543" s="62"/>
      <c r="D1543" s="62"/>
      <c r="E1543"/>
      <c r="F1543"/>
      <c r="G1543"/>
      <c r="H1543"/>
      <c r="I1543"/>
    </row>
    <row r="1544" spans="2:9" x14ac:dyDescent="0.25">
      <c r="B1544" s="62"/>
      <c r="C1544" s="62"/>
      <c r="D1544" s="62"/>
      <c r="E1544"/>
      <c r="F1544"/>
      <c r="G1544"/>
      <c r="H1544"/>
      <c r="I1544"/>
    </row>
    <row r="1545" spans="2:9" x14ac:dyDescent="0.25">
      <c r="B1545" s="62"/>
      <c r="C1545" s="62"/>
      <c r="D1545" s="62"/>
      <c r="E1545"/>
      <c r="F1545"/>
      <c r="G1545"/>
      <c r="H1545"/>
      <c r="I1545"/>
    </row>
    <row r="1546" spans="2:9" x14ac:dyDescent="0.25">
      <c r="B1546" s="62"/>
      <c r="C1546" s="62"/>
      <c r="D1546" s="62"/>
      <c r="E1546"/>
      <c r="F1546"/>
      <c r="G1546"/>
      <c r="H1546"/>
      <c r="I1546"/>
    </row>
    <row r="1547" spans="2:9" x14ac:dyDescent="0.25">
      <c r="B1547" s="62"/>
      <c r="C1547" s="62"/>
      <c r="D1547" s="62"/>
      <c r="E1547"/>
      <c r="F1547"/>
      <c r="G1547"/>
      <c r="H1547"/>
      <c r="I1547"/>
    </row>
    <row r="1548" spans="2:9" x14ac:dyDescent="0.25">
      <c r="B1548" s="62"/>
      <c r="C1548" s="62"/>
      <c r="D1548" s="62"/>
      <c r="E1548"/>
      <c r="F1548"/>
      <c r="G1548"/>
      <c r="H1548"/>
      <c r="I1548"/>
    </row>
    <row r="1549" spans="2:9" x14ac:dyDescent="0.25">
      <c r="B1549" s="62"/>
      <c r="C1549" s="62"/>
      <c r="D1549" s="62"/>
      <c r="E1549"/>
      <c r="F1549"/>
      <c r="G1549"/>
      <c r="H1549"/>
      <c r="I1549"/>
    </row>
    <row r="1550" spans="2:9" x14ac:dyDescent="0.25">
      <c r="B1550" s="62"/>
      <c r="C1550" s="62"/>
      <c r="D1550" s="62"/>
      <c r="E1550"/>
      <c r="F1550"/>
      <c r="G1550"/>
      <c r="H1550"/>
      <c r="I1550"/>
    </row>
    <row r="1551" spans="2:9" x14ac:dyDescent="0.25">
      <c r="B1551" s="62"/>
      <c r="C1551" s="62"/>
      <c r="D1551" s="62"/>
      <c r="E1551"/>
      <c r="F1551"/>
      <c r="G1551"/>
      <c r="H1551"/>
      <c r="I1551"/>
    </row>
    <row r="1552" spans="2:9" x14ac:dyDescent="0.25">
      <c r="B1552" s="62"/>
      <c r="C1552" s="62"/>
      <c r="D1552" s="62"/>
      <c r="E1552"/>
      <c r="F1552"/>
      <c r="G1552"/>
      <c r="H1552"/>
      <c r="I1552"/>
    </row>
    <row r="1553" spans="2:9" x14ac:dyDescent="0.25">
      <c r="B1553" s="62"/>
      <c r="C1553" s="62"/>
      <c r="D1553" s="62"/>
      <c r="E1553"/>
      <c r="F1553"/>
      <c r="G1553"/>
      <c r="H1553"/>
      <c r="I1553"/>
    </row>
    <row r="1554" spans="2:9" x14ac:dyDescent="0.25">
      <c r="B1554" s="62"/>
      <c r="C1554" s="62"/>
      <c r="D1554" s="62"/>
      <c r="E1554"/>
      <c r="F1554"/>
      <c r="G1554"/>
      <c r="H1554"/>
      <c r="I1554"/>
    </row>
    <row r="1555" spans="2:9" x14ac:dyDescent="0.25">
      <c r="B1555" s="62"/>
      <c r="C1555" s="62"/>
      <c r="D1555" s="62"/>
      <c r="E1555"/>
      <c r="F1555"/>
      <c r="G1555"/>
      <c r="H1555"/>
      <c r="I1555"/>
    </row>
    <row r="1556" spans="2:9" x14ac:dyDescent="0.25">
      <c r="B1556" s="62"/>
      <c r="C1556" s="62"/>
      <c r="D1556" s="62"/>
      <c r="E1556"/>
      <c r="F1556"/>
      <c r="G1556"/>
      <c r="H1556"/>
      <c r="I1556"/>
    </row>
    <row r="1557" spans="2:9" x14ac:dyDescent="0.25">
      <c r="B1557" s="62"/>
      <c r="C1557" s="62"/>
      <c r="D1557" s="62"/>
      <c r="E1557"/>
      <c r="F1557"/>
      <c r="G1557"/>
      <c r="H1557"/>
      <c r="I1557"/>
    </row>
    <row r="1558" spans="2:9" x14ac:dyDescent="0.25">
      <c r="B1558" s="62"/>
      <c r="C1558" s="62"/>
      <c r="D1558" s="62"/>
      <c r="E1558"/>
      <c r="F1558"/>
      <c r="G1558"/>
      <c r="H1558"/>
      <c r="I1558"/>
    </row>
    <row r="1559" spans="2:9" x14ac:dyDescent="0.25">
      <c r="B1559" s="62"/>
      <c r="C1559" s="62"/>
      <c r="D1559" s="62"/>
      <c r="E1559"/>
      <c r="F1559"/>
      <c r="G1559"/>
      <c r="H1559"/>
      <c r="I1559"/>
    </row>
    <row r="1560" spans="2:9" x14ac:dyDescent="0.25">
      <c r="B1560" s="62"/>
      <c r="C1560" s="62"/>
      <c r="D1560" s="62"/>
      <c r="E1560"/>
      <c r="F1560"/>
      <c r="G1560"/>
      <c r="H1560"/>
      <c r="I1560"/>
    </row>
    <row r="1561" spans="2:9" x14ac:dyDescent="0.25">
      <c r="B1561" s="62"/>
      <c r="C1561" s="62"/>
      <c r="D1561" s="62"/>
      <c r="E1561"/>
      <c r="F1561"/>
      <c r="G1561"/>
      <c r="H1561"/>
      <c r="I1561"/>
    </row>
    <row r="1562" spans="2:9" x14ac:dyDescent="0.25">
      <c r="B1562" s="62"/>
      <c r="C1562" s="62"/>
      <c r="D1562" s="62"/>
      <c r="E1562"/>
      <c r="F1562"/>
      <c r="G1562"/>
      <c r="H1562"/>
      <c r="I1562"/>
    </row>
    <row r="1563" spans="2:9" x14ac:dyDescent="0.25">
      <c r="B1563" s="62"/>
      <c r="C1563" s="62"/>
      <c r="D1563" s="62"/>
      <c r="E1563"/>
      <c r="F1563"/>
      <c r="G1563"/>
      <c r="H1563"/>
      <c r="I1563"/>
    </row>
    <row r="1564" spans="2:9" x14ac:dyDescent="0.25">
      <c r="B1564" s="62"/>
      <c r="C1564" s="62"/>
      <c r="D1564" s="62"/>
      <c r="E1564"/>
      <c r="F1564"/>
      <c r="G1564"/>
      <c r="H1564"/>
      <c r="I1564"/>
    </row>
    <row r="1565" spans="2:9" x14ac:dyDescent="0.25">
      <c r="B1565" s="62"/>
      <c r="C1565" s="62"/>
      <c r="D1565" s="62"/>
      <c r="E1565"/>
      <c r="F1565"/>
      <c r="G1565"/>
      <c r="H1565"/>
      <c r="I1565"/>
    </row>
    <row r="1566" spans="2:9" x14ac:dyDescent="0.25">
      <c r="B1566" s="62"/>
      <c r="C1566" s="62"/>
      <c r="D1566" s="62"/>
      <c r="E1566"/>
      <c r="F1566"/>
      <c r="G1566"/>
      <c r="H1566"/>
      <c r="I1566"/>
    </row>
    <row r="1567" spans="2:9" x14ac:dyDescent="0.25">
      <c r="B1567" s="62"/>
      <c r="C1567" s="62"/>
      <c r="D1567" s="62"/>
      <c r="E1567"/>
      <c r="F1567"/>
      <c r="G1567"/>
      <c r="H1567"/>
      <c r="I1567"/>
    </row>
    <row r="1568" spans="2:9" x14ac:dyDescent="0.25">
      <c r="B1568" s="62"/>
      <c r="C1568" s="62"/>
      <c r="D1568" s="62"/>
      <c r="E1568"/>
      <c r="F1568"/>
      <c r="G1568"/>
      <c r="H1568"/>
      <c r="I1568"/>
    </row>
    <row r="1569" spans="2:9" x14ac:dyDescent="0.25">
      <c r="B1569" s="62"/>
      <c r="C1569" s="62"/>
      <c r="D1569" s="62"/>
      <c r="E1569"/>
      <c r="F1569"/>
      <c r="G1569"/>
      <c r="H1569"/>
      <c r="I1569"/>
    </row>
    <row r="1570" spans="2:9" x14ac:dyDescent="0.25">
      <c r="B1570" s="62"/>
      <c r="C1570" s="62"/>
      <c r="D1570" s="62"/>
      <c r="E1570"/>
      <c r="F1570"/>
      <c r="G1570"/>
      <c r="H1570"/>
      <c r="I1570"/>
    </row>
    <row r="1571" spans="2:9" x14ac:dyDescent="0.25">
      <c r="B1571" s="62"/>
      <c r="C1571" s="62"/>
      <c r="D1571" s="62"/>
      <c r="E1571"/>
      <c r="F1571"/>
      <c r="G1571"/>
      <c r="H1571"/>
      <c r="I1571"/>
    </row>
    <row r="1572" spans="2:9" x14ac:dyDescent="0.25">
      <c r="B1572" s="62"/>
      <c r="C1572" s="62"/>
      <c r="D1572" s="62"/>
      <c r="E1572"/>
      <c r="F1572"/>
      <c r="G1572"/>
      <c r="H1572"/>
      <c r="I1572"/>
    </row>
    <row r="1573" spans="2:9" x14ac:dyDescent="0.25">
      <c r="B1573" s="62"/>
      <c r="C1573" s="62"/>
      <c r="D1573" s="62"/>
      <c r="E1573"/>
      <c r="F1573"/>
      <c r="G1573"/>
      <c r="H1573"/>
      <c r="I1573"/>
    </row>
    <row r="1574" spans="2:9" x14ac:dyDescent="0.25">
      <c r="B1574" s="62"/>
      <c r="C1574" s="62"/>
      <c r="D1574" s="62"/>
      <c r="E1574"/>
      <c r="F1574"/>
      <c r="G1574"/>
      <c r="H1574"/>
      <c r="I1574"/>
    </row>
    <row r="1575" spans="2:9" x14ac:dyDescent="0.25">
      <c r="B1575" s="62"/>
      <c r="C1575" s="62"/>
      <c r="D1575" s="62"/>
      <c r="E1575"/>
      <c r="F1575"/>
      <c r="G1575"/>
      <c r="H1575"/>
      <c r="I1575"/>
    </row>
    <row r="1576" spans="2:9" x14ac:dyDescent="0.25">
      <c r="B1576" s="62"/>
      <c r="C1576" s="62"/>
      <c r="D1576" s="62"/>
      <c r="E1576"/>
      <c r="F1576"/>
      <c r="G1576"/>
      <c r="H1576"/>
      <c r="I1576"/>
    </row>
    <row r="1577" spans="2:9" x14ac:dyDescent="0.25">
      <c r="B1577" s="62"/>
      <c r="C1577" s="62"/>
      <c r="D1577" s="62"/>
      <c r="E1577"/>
      <c r="F1577"/>
      <c r="G1577"/>
      <c r="H1577"/>
      <c r="I1577"/>
    </row>
    <row r="1578" spans="2:9" x14ac:dyDescent="0.25">
      <c r="B1578" s="62"/>
      <c r="C1578" s="62"/>
      <c r="D1578" s="62"/>
      <c r="E1578"/>
      <c r="F1578"/>
      <c r="G1578"/>
      <c r="H1578"/>
      <c r="I1578"/>
    </row>
    <row r="1579" spans="2:9" x14ac:dyDescent="0.25">
      <c r="B1579" s="62"/>
      <c r="C1579" s="62"/>
      <c r="D1579" s="62"/>
      <c r="E1579"/>
      <c r="F1579"/>
      <c r="G1579"/>
      <c r="H1579"/>
      <c r="I1579"/>
    </row>
    <row r="1580" spans="2:9" x14ac:dyDescent="0.25">
      <c r="B1580" s="62"/>
      <c r="C1580" s="62"/>
      <c r="D1580" s="62"/>
      <c r="E1580"/>
      <c r="F1580"/>
      <c r="G1580"/>
      <c r="H1580"/>
      <c r="I1580"/>
    </row>
    <row r="1581" spans="2:9" x14ac:dyDescent="0.25">
      <c r="B1581" s="62"/>
      <c r="C1581" s="62"/>
      <c r="D1581" s="62"/>
      <c r="E1581"/>
      <c r="F1581"/>
      <c r="G1581"/>
      <c r="H1581"/>
      <c r="I1581"/>
    </row>
    <row r="1582" spans="2:9" x14ac:dyDescent="0.25">
      <c r="B1582" s="62"/>
      <c r="C1582" s="62"/>
      <c r="D1582" s="62"/>
      <c r="E1582"/>
      <c r="F1582"/>
      <c r="G1582"/>
      <c r="H1582"/>
      <c r="I1582"/>
    </row>
    <row r="1583" spans="2:9" x14ac:dyDescent="0.25">
      <c r="B1583" s="62"/>
      <c r="C1583" s="62"/>
      <c r="D1583" s="62"/>
      <c r="E1583"/>
      <c r="F1583"/>
      <c r="G1583"/>
      <c r="H1583"/>
      <c r="I1583"/>
    </row>
    <row r="1584" spans="2:9" x14ac:dyDescent="0.25">
      <c r="B1584" s="62"/>
      <c r="C1584" s="62"/>
      <c r="D1584" s="62"/>
      <c r="E1584"/>
      <c r="F1584"/>
      <c r="G1584"/>
      <c r="H1584"/>
      <c r="I1584"/>
    </row>
    <row r="1585" spans="2:9" x14ac:dyDescent="0.25">
      <c r="B1585" s="62"/>
      <c r="C1585" s="62"/>
      <c r="D1585" s="62"/>
      <c r="E1585"/>
      <c r="F1585"/>
      <c r="G1585"/>
      <c r="H1585"/>
      <c r="I1585"/>
    </row>
    <row r="1586" spans="2:9" x14ac:dyDescent="0.25">
      <c r="B1586" s="62"/>
      <c r="C1586" s="62"/>
      <c r="D1586" s="62"/>
      <c r="E1586"/>
      <c r="F1586"/>
      <c r="G1586"/>
      <c r="H1586"/>
      <c r="I1586"/>
    </row>
    <row r="1587" spans="2:9" x14ac:dyDescent="0.25">
      <c r="B1587" s="62"/>
      <c r="C1587" s="62"/>
      <c r="D1587" s="62"/>
      <c r="E1587"/>
      <c r="F1587"/>
      <c r="G1587"/>
      <c r="H1587"/>
      <c r="I1587"/>
    </row>
    <row r="1588" spans="2:9" x14ac:dyDescent="0.25">
      <c r="B1588" s="62"/>
      <c r="C1588" s="62"/>
      <c r="D1588" s="62"/>
      <c r="E1588"/>
      <c r="F1588"/>
      <c r="G1588"/>
      <c r="H1588"/>
      <c r="I1588"/>
    </row>
    <row r="1589" spans="2:9" x14ac:dyDescent="0.25">
      <c r="B1589" s="62"/>
      <c r="C1589" s="62"/>
      <c r="D1589" s="62"/>
      <c r="E1589"/>
      <c r="F1589"/>
      <c r="G1589"/>
      <c r="H1589"/>
      <c r="I1589"/>
    </row>
    <row r="1590" spans="2:9" x14ac:dyDescent="0.25">
      <c r="B1590" s="62"/>
      <c r="C1590" s="62"/>
      <c r="D1590" s="62"/>
      <c r="E1590"/>
      <c r="F1590"/>
      <c r="G1590"/>
      <c r="H1590"/>
      <c r="I1590"/>
    </row>
    <row r="1591" spans="2:9" x14ac:dyDescent="0.25">
      <c r="B1591" s="62"/>
      <c r="C1591" s="62"/>
      <c r="D1591" s="62"/>
      <c r="E1591"/>
      <c r="F1591"/>
      <c r="G1591"/>
      <c r="H1591"/>
      <c r="I1591"/>
    </row>
    <row r="1592" spans="2:9" x14ac:dyDescent="0.25">
      <c r="B1592" s="62"/>
      <c r="C1592" s="62"/>
      <c r="D1592" s="62"/>
      <c r="E1592"/>
      <c r="F1592"/>
      <c r="G1592"/>
      <c r="H1592"/>
      <c r="I1592"/>
    </row>
    <row r="1593" spans="2:9" x14ac:dyDescent="0.25">
      <c r="B1593" s="62"/>
      <c r="C1593" s="62"/>
      <c r="D1593" s="62"/>
      <c r="E1593"/>
      <c r="F1593"/>
      <c r="G1593"/>
      <c r="H1593"/>
      <c r="I1593"/>
    </row>
    <row r="1594" spans="2:9" x14ac:dyDescent="0.25">
      <c r="B1594" s="62"/>
      <c r="C1594" s="62"/>
      <c r="D1594" s="62"/>
      <c r="E1594"/>
      <c r="F1594"/>
      <c r="G1594"/>
      <c r="H1594"/>
      <c r="I1594"/>
    </row>
    <row r="1595" spans="2:9" x14ac:dyDescent="0.25">
      <c r="B1595" s="62"/>
      <c r="C1595" s="62"/>
      <c r="D1595" s="62"/>
      <c r="E1595"/>
      <c r="F1595"/>
      <c r="G1595"/>
      <c r="H1595"/>
      <c r="I1595"/>
    </row>
    <row r="1596" spans="2:9" x14ac:dyDescent="0.25">
      <c r="B1596" s="62"/>
      <c r="C1596" s="62"/>
      <c r="D1596" s="62"/>
      <c r="E1596"/>
      <c r="F1596"/>
      <c r="G1596"/>
      <c r="H1596"/>
      <c r="I1596"/>
    </row>
    <row r="1597" spans="2:9" x14ac:dyDescent="0.25">
      <c r="B1597" s="62"/>
      <c r="C1597" s="62"/>
      <c r="D1597" s="62"/>
      <c r="E1597"/>
      <c r="F1597"/>
      <c r="G1597"/>
      <c r="H1597"/>
      <c r="I1597"/>
    </row>
    <row r="1598" spans="2:9" x14ac:dyDescent="0.25">
      <c r="B1598" s="62"/>
      <c r="C1598" s="62"/>
      <c r="D1598" s="62"/>
      <c r="E1598"/>
      <c r="F1598"/>
      <c r="G1598"/>
      <c r="H1598"/>
      <c r="I1598"/>
    </row>
    <row r="1599" spans="2:9" x14ac:dyDescent="0.25">
      <c r="B1599" s="62"/>
      <c r="C1599" s="62"/>
      <c r="D1599" s="62"/>
      <c r="E1599"/>
      <c r="F1599"/>
      <c r="G1599"/>
      <c r="H1599"/>
      <c r="I1599"/>
    </row>
    <row r="1600" spans="2:9" x14ac:dyDescent="0.25">
      <c r="B1600" s="62"/>
      <c r="C1600" s="62"/>
      <c r="D1600" s="62"/>
      <c r="E1600"/>
      <c r="F1600"/>
      <c r="G1600"/>
      <c r="H1600"/>
      <c r="I1600"/>
    </row>
    <row r="1601" spans="2:9" x14ac:dyDescent="0.25">
      <c r="B1601" s="62"/>
      <c r="C1601" s="62"/>
      <c r="D1601" s="62"/>
      <c r="E1601"/>
      <c r="F1601"/>
      <c r="G1601"/>
      <c r="H1601"/>
      <c r="I1601"/>
    </row>
    <row r="1602" spans="2:9" x14ac:dyDescent="0.25">
      <c r="B1602" s="62"/>
      <c r="C1602" s="62"/>
      <c r="D1602" s="62"/>
      <c r="E1602"/>
      <c r="F1602"/>
      <c r="G1602"/>
      <c r="H1602"/>
      <c r="I1602"/>
    </row>
    <row r="1603" spans="2:9" x14ac:dyDescent="0.25">
      <c r="B1603" s="62"/>
      <c r="C1603" s="62"/>
      <c r="D1603" s="62"/>
      <c r="E1603"/>
      <c r="F1603"/>
      <c r="G1603"/>
      <c r="H1603"/>
      <c r="I1603"/>
    </row>
    <row r="1604" spans="2:9" x14ac:dyDescent="0.25">
      <c r="B1604" s="62"/>
      <c r="C1604" s="62"/>
      <c r="D1604" s="62"/>
      <c r="E1604"/>
      <c r="F1604"/>
      <c r="G1604"/>
      <c r="H1604"/>
      <c r="I1604"/>
    </row>
    <row r="1605" spans="2:9" x14ac:dyDescent="0.25">
      <c r="B1605" s="62"/>
      <c r="C1605" s="62"/>
      <c r="D1605" s="62"/>
      <c r="E1605"/>
      <c r="F1605"/>
      <c r="G1605"/>
      <c r="H1605"/>
      <c r="I1605"/>
    </row>
    <row r="1606" spans="2:9" x14ac:dyDescent="0.25">
      <c r="B1606" s="62"/>
      <c r="C1606" s="62"/>
      <c r="D1606" s="62"/>
      <c r="E1606"/>
      <c r="F1606"/>
      <c r="G1606"/>
      <c r="H1606"/>
      <c r="I1606"/>
    </row>
    <row r="1607" spans="2:9" x14ac:dyDescent="0.25">
      <c r="B1607" s="62"/>
      <c r="C1607" s="62"/>
      <c r="D1607" s="62"/>
      <c r="E1607"/>
      <c r="F1607"/>
      <c r="G1607"/>
      <c r="H1607"/>
      <c r="I1607"/>
    </row>
    <row r="1608" spans="2:9" x14ac:dyDescent="0.25">
      <c r="B1608" s="62"/>
      <c r="C1608" s="62"/>
      <c r="D1608" s="62"/>
      <c r="E1608"/>
      <c r="F1608"/>
      <c r="G1608"/>
      <c r="H1608"/>
      <c r="I1608"/>
    </row>
    <row r="1609" spans="2:9" x14ac:dyDescent="0.25">
      <c r="B1609" s="62"/>
      <c r="C1609" s="62"/>
      <c r="D1609" s="62"/>
      <c r="E1609"/>
      <c r="F1609"/>
      <c r="G1609"/>
      <c r="H1609"/>
      <c r="I1609"/>
    </row>
    <row r="1610" spans="2:9" x14ac:dyDescent="0.25">
      <c r="B1610" s="62"/>
      <c r="C1610" s="62"/>
      <c r="D1610" s="62"/>
      <c r="E1610"/>
      <c r="F1610"/>
      <c r="G1610"/>
      <c r="H1610"/>
      <c r="I1610"/>
    </row>
    <row r="1611" spans="2:9" x14ac:dyDescent="0.25">
      <c r="B1611" s="62"/>
      <c r="C1611" s="62"/>
      <c r="D1611" s="62"/>
      <c r="E1611"/>
      <c r="F1611"/>
      <c r="G1611"/>
      <c r="H1611"/>
      <c r="I1611"/>
    </row>
    <row r="1612" spans="2:9" x14ac:dyDescent="0.25">
      <c r="B1612" s="62"/>
      <c r="C1612" s="62"/>
      <c r="D1612" s="62"/>
      <c r="E1612"/>
      <c r="F1612"/>
      <c r="G1612"/>
      <c r="H1612"/>
      <c r="I1612"/>
    </row>
    <row r="1613" spans="2:9" x14ac:dyDescent="0.25">
      <c r="B1613" s="62"/>
      <c r="C1613" s="62"/>
      <c r="D1613" s="62"/>
      <c r="E1613"/>
      <c r="F1613"/>
      <c r="G1613"/>
      <c r="H1613"/>
      <c r="I1613"/>
    </row>
    <row r="1614" spans="2:9" x14ac:dyDescent="0.25">
      <c r="B1614" s="62"/>
      <c r="C1614" s="62"/>
      <c r="D1614" s="62"/>
      <c r="E1614"/>
      <c r="F1614"/>
      <c r="G1614"/>
      <c r="H1614"/>
      <c r="I1614"/>
    </row>
    <row r="1615" spans="2:9" x14ac:dyDescent="0.25">
      <c r="B1615" s="62"/>
      <c r="C1615" s="62"/>
      <c r="D1615" s="62"/>
      <c r="E1615"/>
      <c r="F1615"/>
      <c r="G1615"/>
      <c r="H1615"/>
      <c r="I1615"/>
    </row>
    <row r="1616" spans="2:9" x14ac:dyDescent="0.25">
      <c r="B1616" s="62"/>
      <c r="C1616" s="62"/>
      <c r="D1616" s="62"/>
      <c r="E1616"/>
      <c r="F1616"/>
      <c r="G1616"/>
      <c r="H1616"/>
      <c r="I1616"/>
    </row>
    <row r="1617" spans="2:9" x14ac:dyDescent="0.25">
      <c r="B1617" s="62"/>
      <c r="C1617" s="62"/>
      <c r="D1617" s="62"/>
      <c r="E1617"/>
      <c r="F1617"/>
      <c r="G1617"/>
      <c r="H1617"/>
      <c r="I1617"/>
    </row>
    <row r="1618" spans="2:9" x14ac:dyDescent="0.25">
      <c r="B1618" s="62"/>
      <c r="C1618" s="62"/>
      <c r="D1618" s="62"/>
      <c r="E1618"/>
      <c r="F1618"/>
      <c r="G1618"/>
      <c r="H1618"/>
      <c r="I1618"/>
    </row>
    <row r="1619" spans="2:9" x14ac:dyDescent="0.25">
      <c r="B1619" s="62"/>
      <c r="C1619" s="62"/>
      <c r="D1619" s="62"/>
      <c r="E1619"/>
      <c r="F1619"/>
      <c r="G1619"/>
      <c r="H1619"/>
      <c r="I1619"/>
    </row>
    <row r="1620" spans="2:9" x14ac:dyDescent="0.25">
      <c r="B1620" s="62"/>
      <c r="C1620" s="62"/>
      <c r="D1620" s="62"/>
      <c r="E1620"/>
      <c r="F1620"/>
      <c r="G1620"/>
      <c r="H1620"/>
      <c r="I1620"/>
    </row>
    <row r="1621" spans="2:9" x14ac:dyDescent="0.25">
      <c r="B1621" s="62"/>
      <c r="C1621" s="62"/>
      <c r="D1621" s="62"/>
      <c r="E1621"/>
      <c r="F1621"/>
      <c r="G1621"/>
      <c r="H1621"/>
      <c r="I1621"/>
    </row>
    <row r="1622" spans="2:9" x14ac:dyDescent="0.25">
      <c r="B1622" s="62"/>
      <c r="C1622" s="62"/>
      <c r="D1622" s="62"/>
      <c r="E1622"/>
      <c r="F1622"/>
      <c r="G1622"/>
      <c r="H1622"/>
      <c r="I1622"/>
    </row>
    <row r="1623" spans="2:9" x14ac:dyDescent="0.25">
      <c r="B1623" s="62"/>
      <c r="C1623" s="62"/>
      <c r="D1623" s="62"/>
      <c r="E1623"/>
      <c r="F1623"/>
      <c r="G1623"/>
      <c r="H1623"/>
      <c r="I1623"/>
    </row>
    <row r="1624" spans="2:9" x14ac:dyDescent="0.25">
      <c r="B1624" s="62"/>
      <c r="C1624" s="62"/>
      <c r="D1624" s="62"/>
      <c r="E1624"/>
      <c r="F1624"/>
      <c r="G1624"/>
      <c r="H1624"/>
      <c r="I1624"/>
    </row>
    <row r="1625" spans="2:9" x14ac:dyDescent="0.25">
      <c r="B1625" s="62"/>
      <c r="C1625" s="62"/>
      <c r="D1625" s="62"/>
      <c r="E1625"/>
      <c r="F1625"/>
      <c r="G1625"/>
      <c r="H1625"/>
      <c r="I1625"/>
    </row>
    <row r="1626" spans="2:9" x14ac:dyDescent="0.25">
      <c r="B1626" s="62"/>
      <c r="C1626" s="62"/>
      <c r="D1626" s="62"/>
      <c r="E1626"/>
      <c r="F1626"/>
      <c r="G1626"/>
      <c r="H1626"/>
      <c r="I1626"/>
    </row>
    <row r="1627" spans="2:9" x14ac:dyDescent="0.25">
      <c r="B1627" s="62"/>
      <c r="C1627" s="62"/>
      <c r="D1627" s="62"/>
      <c r="E1627"/>
      <c r="F1627"/>
      <c r="G1627"/>
      <c r="H1627"/>
      <c r="I1627"/>
    </row>
    <row r="1628" spans="2:9" x14ac:dyDescent="0.25">
      <c r="B1628" s="62"/>
      <c r="C1628" s="62"/>
      <c r="D1628" s="62"/>
      <c r="E1628"/>
      <c r="F1628"/>
      <c r="G1628"/>
      <c r="H1628"/>
      <c r="I1628"/>
    </row>
    <row r="1629" spans="2:9" x14ac:dyDescent="0.25">
      <c r="B1629" s="62"/>
      <c r="C1629" s="62"/>
      <c r="D1629" s="62"/>
      <c r="E1629"/>
      <c r="F1629"/>
      <c r="G1629"/>
      <c r="H1629"/>
      <c r="I1629"/>
    </row>
    <row r="1630" spans="2:9" x14ac:dyDescent="0.25">
      <c r="B1630" s="62"/>
      <c r="C1630" s="62"/>
      <c r="D1630" s="62"/>
      <c r="E1630"/>
      <c r="F1630"/>
      <c r="G1630"/>
      <c r="H1630"/>
      <c r="I1630"/>
    </row>
    <row r="1631" spans="2:9" x14ac:dyDescent="0.25">
      <c r="B1631" s="62"/>
      <c r="C1631" s="62"/>
      <c r="D1631" s="62"/>
      <c r="E1631"/>
      <c r="F1631"/>
      <c r="G1631"/>
      <c r="H1631"/>
      <c r="I1631"/>
    </row>
    <row r="1632" spans="2:9" x14ac:dyDescent="0.25">
      <c r="B1632" s="62"/>
      <c r="C1632" s="62"/>
      <c r="D1632" s="62"/>
      <c r="E1632"/>
      <c r="F1632"/>
      <c r="G1632"/>
      <c r="H1632"/>
      <c r="I1632"/>
    </row>
    <row r="1633" spans="2:9" x14ac:dyDescent="0.25">
      <c r="B1633" s="62"/>
      <c r="C1633" s="62"/>
      <c r="D1633" s="62"/>
      <c r="E1633"/>
      <c r="F1633"/>
      <c r="G1633"/>
      <c r="H1633"/>
      <c r="I1633"/>
    </row>
    <row r="1634" spans="2:9" x14ac:dyDescent="0.25">
      <c r="B1634" s="62"/>
      <c r="C1634" s="62"/>
      <c r="D1634" s="62"/>
      <c r="E1634"/>
      <c r="F1634"/>
      <c r="G1634"/>
      <c r="H1634"/>
      <c r="I1634"/>
    </row>
    <row r="1635" spans="2:9" x14ac:dyDescent="0.25">
      <c r="B1635" s="62"/>
      <c r="C1635" s="62"/>
      <c r="D1635" s="62"/>
      <c r="E1635"/>
      <c r="F1635"/>
      <c r="G1635"/>
      <c r="H1635"/>
      <c r="I1635"/>
    </row>
    <row r="1636" spans="2:9" x14ac:dyDescent="0.25">
      <c r="B1636" s="62"/>
      <c r="C1636" s="62"/>
      <c r="D1636" s="62"/>
      <c r="E1636"/>
      <c r="F1636"/>
      <c r="G1636"/>
      <c r="H1636"/>
      <c r="I1636"/>
    </row>
    <row r="1637" spans="2:9" x14ac:dyDescent="0.25">
      <c r="B1637" s="62"/>
      <c r="C1637" s="62"/>
      <c r="D1637" s="62"/>
      <c r="E1637"/>
      <c r="F1637"/>
      <c r="G1637"/>
      <c r="H1637"/>
      <c r="I1637"/>
    </row>
    <row r="1638" spans="2:9" x14ac:dyDescent="0.25">
      <c r="B1638" s="62"/>
      <c r="C1638" s="62"/>
      <c r="D1638" s="62"/>
      <c r="E1638"/>
      <c r="F1638"/>
      <c r="G1638"/>
      <c r="H1638"/>
      <c r="I1638"/>
    </row>
    <row r="1639" spans="2:9" x14ac:dyDescent="0.25">
      <c r="B1639" s="62"/>
      <c r="C1639" s="62"/>
      <c r="D1639" s="62"/>
      <c r="E1639"/>
      <c r="F1639"/>
      <c r="G1639"/>
      <c r="H1639"/>
      <c r="I1639"/>
    </row>
    <row r="1640" spans="2:9" x14ac:dyDescent="0.25">
      <c r="B1640" s="62"/>
      <c r="C1640" s="62"/>
      <c r="D1640" s="62"/>
      <c r="E1640"/>
      <c r="F1640"/>
      <c r="G1640"/>
      <c r="H1640"/>
      <c r="I1640"/>
    </row>
    <row r="1641" spans="2:9" x14ac:dyDescent="0.25">
      <c r="B1641" s="62"/>
      <c r="C1641" s="62"/>
      <c r="D1641" s="62"/>
      <c r="E1641"/>
      <c r="F1641"/>
      <c r="G1641"/>
      <c r="H1641"/>
      <c r="I1641"/>
    </row>
    <row r="1642" spans="2:9" x14ac:dyDescent="0.25">
      <c r="B1642" s="62"/>
      <c r="C1642" s="62"/>
      <c r="D1642" s="62"/>
      <c r="E1642"/>
      <c r="F1642"/>
      <c r="G1642"/>
      <c r="H1642"/>
      <c r="I1642"/>
    </row>
    <row r="1643" spans="2:9" x14ac:dyDescent="0.25">
      <c r="B1643" s="62"/>
      <c r="C1643" s="62"/>
      <c r="D1643" s="62"/>
      <c r="E1643"/>
      <c r="F1643"/>
      <c r="G1643"/>
      <c r="H1643"/>
      <c r="I1643"/>
    </row>
    <row r="1644" spans="2:9" x14ac:dyDescent="0.25">
      <c r="B1644" s="62"/>
      <c r="C1644" s="62"/>
      <c r="D1644" s="62"/>
      <c r="E1644"/>
      <c r="F1644"/>
      <c r="G1644"/>
      <c r="H1644"/>
      <c r="I1644"/>
    </row>
    <row r="1645" spans="2:9" x14ac:dyDescent="0.25">
      <c r="B1645" s="62"/>
      <c r="C1645" s="62"/>
      <c r="D1645" s="62"/>
      <c r="E1645"/>
      <c r="F1645"/>
      <c r="G1645"/>
      <c r="H1645"/>
      <c r="I1645"/>
    </row>
    <row r="1646" spans="2:9" x14ac:dyDescent="0.25">
      <c r="B1646" s="62"/>
      <c r="C1646" s="62"/>
      <c r="D1646" s="62"/>
      <c r="E1646"/>
      <c r="F1646"/>
      <c r="G1646"/>
      <c r="H1646"/>
      <c r="I1646"/>
    </row>
    <row r="1647" spans="2:9" x14ac:dyDescent="0.25">
      <c r="B1647" s="62"/>
      <c r="C1647" s="62"/>
      <c r="D1647" s="62"/>
      <c r="E1647"/>
      <c r="F1647"/>
      <c r="G1647"/>
      <c r="H1647"/>
      <c r="I1647"/>
    </row>
    <row r="1648" spans="2:9" x14ac:dyDescent="0.25">
      <c r="B1648" s="62"/>
      <c r="C1648" s="62"/>
      <c r="D1648" s="62"/>
      <c r="E1648"/>
      <c r="F1648"/>
      <c r="G1648"/>
      <c r="H1648"/>
      <c r="I1648"/>
    </row>
    <row r="1649" spans="2:9" x14ac:dyDescent="0.25">
      <c r="B1649" s="62"/>
      <c r="C1649" s="62"/>
      <c r="D1649" s="62"/>
      <c r="E1649"/>
      <c r="F1649"/>
      <c r="G1649"/>
      <c r="H1649"/>
      <c r="I1649"/>
    </row>
    <row r="1650" spans="2:9" x14ac:dyDescent="0.25">
      <c r="B1650" s="62"/>
      <c r="C1650" s="62"/>
      <c r="D1650" s="62"/>
      <c r="E1650"/>
      <c r="F1650"/>
      <c r="G1650"/>
      <c r="H1650"/>
      <c r="I1650"/>
    </row>
    <row r="1651" spans="2:9" x14ac:dyDescent="0.25">
      <c r="B1651" s="62"/>
      <c r="C1651" s="62"/>
      <c r="D1651" s="62"/>
      <c r="E1651"/>
      <c r="F1651"/>
      <c r="G1651"/>
      <c r="H1651"/>
      <c r="I1651"/>
    </row>
    <row r="1652" spans="2:9" x14ac:dyDescent="0.25">
      <c r="B1652" s="62"/>
      <c r="C1652" s="62"/>
      <c r="D1652" s="62"/>
      <c r="E1652"/>
      <c r="F1652"/>
      <c r="G1652"/>
      <c r="H1652"/>
      <c r="I1652"/>
    </row>
    <row r="1653" spans="2:9" x14ac:dyDescent="0.25">
      <c r="B1653" s="62"/>
      <c r="C1653" s="62"/>
      <c r="D1653" s="62"/>
      <c r="E1653"/>
      <c r="F1653"/>
      <c r="G1653"/>
      <c r="H1653"/>
      <c r="I1653"/>
    </row>
    <row r="1654" spans="2:9" x14ac:dyDescent="0.25">
      <c r="B1654" s="62"/>
      <c r="C1654" s="62"/>
      <c r="D1654" s="62"/>
      <c r="E1654"/>
      <c r="F1654"/>
      <c r="G1654"/>
      <c r="H1654"/>
      <c r="I1654"/>
    </row>
    <row r="1655" spans="2:9" x14ac:dyDescent="0.25">
      <c r="B1655" s="62"/>
      <c r="C1655" s="62"/>
      <c r="D1655" s="62"/>
      <c r="E1655"/>
      <c r="F1655"/>
      <c r="G1655"/>
      <c r="H1655"/>
      <c r="I1655"/>
    </row>
    <row r="1656" spans="2:9" x14ac:dyDescent="0.25">
      <c r="B1656" s="62"/>
      <c r="C1656" s="62"/>
      <c r="D1656" s="62"/>
      <c r="E1656"/>
      <c r="F1656"/>
      <c r="G1656"/>
      <c r="H1656"/>
      <c r="I1656"/>
    </row>
    <row r="1657" spans="2:9" x14ac:dyDescent="0.25">
      <c r="B1657" s="62"/>
      <c r="C1657" s="62"/>
      <c r="D1657" s="62"/>
      <c r="E1657"/>
      <c r="F1657"/>
      <c r="G1657"/>
      <c r="H1657"/>
      <c r="I1657"/>
    </row>
    <row r="1658" spans="2:9" x14ac:dyDescent="0.25">
      <c r="B1658" s="62"/>
      <c r="C1658" s="62"/>
      <c r="D1658" s="62"/>
      <c r="E1658"/>
      <c r="F1658"/>
      <c r="G1658"/>
      <c r="H1658"/>
      <c r="I1658"/>
    </row>
    <row r="1659" spans="2:9" x14ac:dyDescent="0.25">
      <c r="B1659" s="62"/>
      <c r="C1659" s="62"/>
      <c r="D1659" s="62"/>
      <c r="E1659"/>
      <c r="F1659"/>
      <c r="G1659"/>
      <c r="H1659"/>
      <c r="I1659"/>
    </row>
    <row r="1660" spans="2:9" x14ac:dyDescent="0.25">
      <c r="B1660" s="62"/>
      <c r="C1660" s="62"/>
      <c r="D1660" s="62"/>
      <c r="E1660"/>
      <c r="F1660"/>
      <c r="G1660"/>
      <c r="H1660"/>
      <c r="I1660"/>
    </row>
    <row r="1661" spans="2:9" x14ac:dyDescent="0.25">
      <c r="B1661" s="62"/>
      <c r="C1661" s="62"/>
      <c r="D1661" s="62"/>
      <c r="E1661"/>
      <c r="F1661"/>
      <c r="G1661"/>
      <c r="H1661"/>
      <c r="I1661"/>
    </row>
    <row r="1662" spans="2:9" x14ac:dyDescent="0.25">
      <c r="B1662" s="62"/>
      <c r="C1662" s="62"/>
      <c r="D1662" s="62"/>
      <c r="E1662"/>
      <c r="F1662"/>
      <c r="G1662"/>
      <c r="H1662"/>
      <c r="I1662"/>
    </row>
    <row r="1663" spans="2:9" x14ac:dyDescent="0.25">
      <c r="B1663" s="62"/>
      <c r="C1663" s="62"/>
      <c r="D1663" s="62"/>
      <c r="E1663"/>
      <c r="F1663"/>
      <c r="G1663"/>
      <c r="H1663"/>
      <c r="I1663"/>
    </row>
    <row r="1664" spans="2:9" x14ac:dyDescent="0.25">
      <c r="B1664" s="62"/>
      <c r="C1664" s="62"/>
      <c r="D1664" s="62"/>
      <c r="E1664"/>
      <c r="F1664"/>
      <c r="G1664"/>
      <c r="H1664"/>
      <c r="I1664"/>
    </row>
    <row r="1665" spans="2:9" x14ac:dyDescent="0.25">
      <c r="B1665" s="62"/>
      <c r="C1665" s="62"/>
      <c r="D1665" s="62"/>
      <c r="E1665"/>
      <c r="F1665"/>
      <c r="G1665"/>
      <c r="H1665"/>
      <c r="I1665"/>
    </row>
    <row r="1666" spans="2:9" x14ac:dyDescent="0.25">
      <c r="B1666" s="62"/>
      <c r="C1666" s="62"/>
      <c r="D1666" s="62"/>
      <c r="E1666"/>
      <c r="F1666"/>
      <c r="G1666"/>
      <c r="H1666"/>
      <c r="I1666"/>
    </row>
    <row r="1667" spans="2:9" x14ac:dyDescent="0.25">
      <c r="B1667" s="62"/>
      <c r="C1667" s="62"/>
      <c r="D1667" s="62"/>
      <c r="E1667"/>
      <c r="F1667"/>
      <c r="G1667"/>
      <c r="H1667"/>
      <c r="I1667"/>
    </row>
    <row r="1668" spans="2:9" x14ac:dyDescent="0.25">
      <c r="B1668" s="62"/>
      <c r="C1668" s="62"/>
      <c r="D1668" s="62"/>
      <c r="E1668"/>
      <c r="F1668"/>
      <c r="G1668"/>
      <c r="H1668"/>
      <c r="I1668"/>
    </row>
    <row r="1669" spans="2:9" x14ac:dyDescent="0.25">
      <c r="B1669" s="62"/>
      <c r="C1669" s="62"/>
      <c r="D1669" s="62"/>
      <c r="E1669"/>
      <c r="F1669"/>
      <c r="G1669"/>
      <c r="H1669"/>
      <c r="I1669"/>
    </row>
    <row r="1670" spans="2:9" x14ac:dyDescent="0.25">
      <c r="B1670" s="62"/>
      <c r="C1670" s="62"/>
      <c r="D1670" s="62"/>
      <c r="E1670"/>
      <c r="F1670"/>
      <c r="G1670"/>
      <c r="H1670"/>
      <c r="I1670"/>
    </row>
    <row r="1671" spans="2:9" x14ac:dyDescent="0.25">
      <c r="B1671" s="62"/>
      <c r="C1671" s="62"/>
      <c r="D1671" s="62"/>
      <c r="E1671"/>
      <c r="F1671"/>
      <c r="G1671"/>
      <c r="H1671"/>
      <c r="I1671"/>
    </row>
    <row r="1672" spans="2:9" x14ac:dyDescent="0.25">
      <c r="B1672" s="62"/>
      <c r="C1672" s="62"/>
      <c r="D1672" s="62"/>
      <c r="E1672"/>
      <c r="F1672"/>
      <c r="G1672"/>
      <c r="H1672"/>
      <c r="I1672"/>
    </row>
    <row r="1673" spans="2:9" x14ac:dyDescent="0.25">
      <c r="B1673" s="62"/>
      <c r="C1673" s="62"/>
      <c r="D1673" s="62"/>
      <c r="E1673"/>
      <c r="F1673"/>
      <c r="G1673"/>
      <c r="H1673"/>
      <c r="I1673"/>
    </row>
    <row r="1674" spans="2:9" x14ac:dyDescent="0.25">
      <c r="B1674" s="62"/>
      <c r="C1674" s="62"/>
      <c r="D1674" s="62"/>
      <c r="E1674"/>
      <c r="F1674"/>
      <c r="G1674"/>
      <c r="H1674"/>
      <c r="I1674"/>
    </row>
    <row r="1675" spans="2:9" x14ac:dyDescent="0.25">
      <c r="B1675" s="62"/>
      <c r="C1675" s="62"/>
      <c r="D1675" s="62"/>
      <c r="E1675"/>
      <c r="F1675"/>
      <c r="G1675"/>
      <c r="H1675"/>
      <c r="I1675"/>
    </row>
    <row r="1676" spans="2:9" x14ac:dyDescent="0.25">
      <c r="B1676" s="62"/>
      <c r="C1676" s="62"/>
      <c r="D1676" s="62"/>
      <c r="E1676"/>
      <c r="F1676"/>
      <c r="G1676"/>
      <c r="H1676"/>
      <c r="I1676"/>
    </row>
    <row r="1677" spans="2:9" x14ac:dyDescent="0.25">
      <c r="B1677" s="62"/>
      <c r="C1677" s="62"/>
      <c r="D1677" s="62"/>
      <c r="E1677"/>
      <c r="F1677"/>
      <c r="G1677"/>
      <c r="H1677"/>
      <c r="I1677"/>
    </row>
    <row r="1678" spans="2:9" x14ac:dyDescent="0.25">
      <c r="B1678" s="62"/>
      <c r="C1678" s="62"/>
      <c r="D1678" s="62"/>
      <c r="E1678"/>
      <c r="F1678"/>
      <c r="G1678"/>
      <c r="H1678"/>
      <c r="I1678"/>
    </row>
    <row r="1679" spans="2:9" x14ac:dyDescent="0.25">
      <c r="B1679" s="62"/>
      <c r="C1679" s="62"/>
      <c r="D1679" s="62"/>
      <c r="E1679"/>
      <c r="F1679"/>
      <c r="G1679"/>
      <c r="H1679"/>
      <c r="I1679"/>
    </row>
    <row r="1680" spans="2:9" x14ac:dyDescent="0.25">
      <c r="B1680" s="62"/>
      <c r="C1680" s="62"/>
      <c r="D1680" s="62"/>
      <c r="E1680"/>
      <c r="F1680"/>
      <c r="G1680"/>
      <c r="H1680"/>
      <c r="I1680"/>
    </row>
    <row r="1681" spans="2:9" x14ac:dyDescent="0.25">
      <c r="B1681" s="62"/>
      <c r="C1681" s="62"/>
      <c r="D1681" s="62"/>
      <c r="E1681"/>
      <c r="F1681"/>
      <c r="G1681"/>
      <c r="H1681"/>
      <c r="I1681"/>
    </row>
    <row r="1682" spans="2:9" x14ac:dyDescent="0.25">
      <c r="B1682" s="62"/>
      <c r="C1682" s="62"/>
      <c r="D1682" s="62"/>
      <c r="E1682"/>
      <c r="F1682"/>
      <c r="G1682"/>
      <c r="H1682"/>
      <c r="I1682"/>
    </row>
    <row r="1683" spans="2:9" x14ac:dyDescent="0.25">
      <c r="B1683" s="62"/>
      <c r="C1683" s="62"/>
      <c r="D1683" s="62"/>
      <c r="E1683"/>
      <c r="F1683"/>
      <c r="G1683"/>
      <c r="H1683"/>
      <c r="I1683"/>
    </row>
    <row r="1684" spans="2:9" x14ac:dyDescent="0.25">
      <c r="B1684" s="62"/>
      <c r="C1684" s="62"/>
      <c r="D1684" s="62"/>
      <c r="E1684"/>
      <c r="F1684"/>
      <c r="G1684"/>
      <c r="H1684"/>
      <c r="I1684"/>
    </row>
    <row r="1685" spans="2:9" x14ac:dyDescent="0.25">
      <c r="B1685" s="62"/>
      <c r="C1685" s="62"/>
      <c r="D1685" s="62"/>
      <c r="E1685"/>
      <c r="F1685"/>
      <c r="G1685"/>
      <c r="H1685"/>
      <c r="I1685"/>
    </row>
    <row r="1686" spans="2:9" x14ac:dyDescent="0.25">
      <c r="B1686" s="62"/>
      <c r="C1686" s="62"/>
      <c r="D1686" s="62"/>
      <c r="E1686"/>
      <c r="F1686"/>
      <c r="G1686"/>
      <c r="H1686"/>
      <c r="I1686"/>
    </row>
    <row r="1687" spans="2:9" x14ac:dyDescent="0.25">
      <c r="B1687" s="62"/>
      <c r="C1687" s="62"/>
      <c r="D1687" s="62"/>
      <c r="E1687"/>
      <c r="F1687"/>
      <c r="G1687"/>
      <c r="H1687"/>
      <c r="I1687"/>
    </row>
    <row r="1688" spans="2:9" x14ac:dyDescent="0.25">
      <c r="B1688" s="62"/>
      <c r="C1688" s="62"/>
      <c r="D1688" s="62"/>
      <c r="E1688"/>
      <c r="F1688"/>
      <c r="G1688"/>
      <c r="H1688"/>
      <c r="I1688"/>
    </row>
    <row r="1689" spans="2:9" x14ac:dyDescent="0.25">
      <c r="B1689" s="62"/>
      <c r="C1689" s="62"/>
      <c r="D1689" s="62"/>
      <c r="E1689"/>
      <c r="F1689"/>
      <c r="G1689"/>
      <c r="H1689"/>
      <c r="I1689"/>
    </row>
    <row r="1690" spans="2:9" x14ac:dyDescent="0.25">
      <c r="B1690" s="62"/>
      <c r="C1690" s="62"/>
      <c r="D1690" s="62"/>
      <c r="E1690"/>
      <c r="F1690"/>
      <c r="G1690"/>
      <c r="H1690"/>
      <c r="I1690"/>
    </row>
    <row r="1691" spans="2:9" x14ac:dyDescent="0.25">
      <c r="B1691" s="62"/>
      <c r="C1691" s="62"/>
      <c r="D1691" s="62"/>
      <c r="E1691"/>
      <c r="F1691"/>
      <c r="G1691"/>
      <c r="H1691"/>
      <c r="I1691"/>
    </row>
    <row r="1692" spans="2:9" x14ac:dyDescent="0.25">
      <c r="B1692" s="62"/>
      <c r="C1692" s="62"/>
      <c r="D1692" s="62"/>
      <c r="E1692"/>
      <c r="F1692"/>
      <c r="G1692"/>
      <c r="H1692"/>
      <c r="I1692"/>
    </row>
    <row r="1693" spans="2:9" x14ac:dyDescent="0.25">
      <c r="B1693" s="62"/>
      <c r="C1693" s="62"/>
      <c r="D1693" s="62"/>
      <c r="E1693"/>
      <c r="F1693"/>
      <c r="G1693"/>
      <c r="H1693"/>
      <c r="I1693"/>
    </row>
    <row r="1694" spans="2:9" x14ac:dyDescent="0.25">
      <c r="B1694" s="62"/>
      <c r="C1694" s="62"/>
      <c r="D1694" s="62"/>
      <c r="E1694"/>
      <c r="F1694"/>
      <c r="G1694"/>
      <c r="H1694"/>
      <c r="I1694"/>
    </row>
    <row r="1695" spans="2:9" x14ac:dyDescent="0.25">
      <c r="B1695" s="62"/>
      <c r="C1695" s="62"/>
      <c r="D1695" s="62"/>
      <c r="E1695"/>
      <c r="F1695"/>
      <c r="G1695"/>
      <c r="H1695"/>
      <c r="I1695"/>
    </row>
    <row r="1696" spans="2:9" x14ac:dyDescent="0.25">
      <c r="B1696" s="62"/>
      <c r="C1696" s="62"/>
      <c r="D1696" s="62"/>
      <c r="E1696"/>
      <c r="F1696"/>
      <c r="G1696"/>
      <c r="H1696"/>
      <c r="I1696"/>
    </row>
    <row r="1697" spans="2:9" x14ac:dyDescent="0.25">
      <c r="B1697" s="62"/>
      <c r="C1697" s="62"/>
      <c r="D1697" s="62"/>
      <c r="E1697"/>
      <c r="F1697"/>
      <c r="G1697"/>
      <c r="H1697"/>
      <c r="I1697"/>
    </row>
    <row r="1698" spans="2:9" x14ac:dyDescent="0.25">
      <c r="B1698" s="62"/>
      <c r="C1698" s="62"/>
      <c r="D1698" s="62"/>
      <c r="E1698"/>
      <c r="F1698"/>
      <c r="G1698"/>
      <c r="H1698"/>
      <c r="I1698"/>
    </row>
    <row r="1699" spans="2:9" x14ac:dyDescent="0.25">
      <c r="B1699" s="62"/>
      <c r="C1699" s="62"/>
      <c r="D1699" s="62"/>
      <c r="E1699"/>
      <c r="F1699"/>
      <c r="G1699"/>
      <c r="H1699"/>
      <c r="I1699"/>
    </row>
    <row r="1700" spans="2:9" x14ac:dyDescent="0.25">
      <c r="B1700" s="62"/>
      <c r="C1700" s="62"/>
      <c r="D1700" s="62"/>
      <c r="E1700"/>
      <c r="F1700"/>
      <c r="G1700"/>
      <c r="H1700"/>
      <c r="I1700"/>
    </row>
    <row r="1701" spans="2:9" x14ac:dyDescent="0.25">
      <c r="B1701" s="62"/>
      <c r="C1701" s="62"/>
      <c r="D1701" s="62"/>
      <c r="E1701"/>
      <c r="F1701"/>
      <c r="G1701"/>
      <c r="H1701"/>
      <c r="I1701"/>
    </row>
    <row r="1702" spans="2:9" x14ac:dyDescent="0.25">
      <c r="B1702" s="62"/>
      <c r="C1702" s="62"/>
      <c r="D1702" s="62"/>
      <c r="E1702"/>
      <c r="F1702"/>
      <c r="G1702"/>
      <c r="H1702"/>
      <c r="I1702"/>
    </row>
    <row r="1703" spans="2:9" x14ac:dyDescent="0.25">
      <c r="B1703" s="62"/>
      <c r="C1703" s="62"/>
      <c r="D1703" s="62"/>
      <c r="E1703"/>
      <c r="F1703"/>
      <c r="G1703"/>
      <c r="H1703"/>
      <c r="I1703"/>
    </row>
    <row r="1704" spans="2:9" x14ac:dyDescent="0.25">
      <c r="B1704" s="62"/>
      <c r="C1704" s="62"/>
      <c r="D1704" s="62"/>
      <c r="E1704"/>
      <c r="F1704"/>
      <c r="G1704"/>
      <c r="H1704"/>
      <c r="I1704"/>
    </row>
    <row r="1705" spans="2:9" x14ac:dyDescent="0.25">
      <c r="B1705" s="62"/>
      <c r="C1705" s="62"/>
      <c r="D1705" s="62"/>
      <c r="E1705"/>
      <c r="F1705"/>
      <c r="G1705"/>
      <c r="H1705"/>
      <c r="I1705"/>
    </row>
    <row r="1706" spans="2:9" x14ac:dyDescent="0.25">
      <c r="B1706" s="62"/>
      <c r="C1706" s="62"/>
      <c r="D1706" s="62"/>
      <c r="E1706"/>
      <c r="F1706"/>
      <c r="G1706"/>
      <c r="H1706"/>
      <c r="I1706"/>
    </row>
    <row r="1707" spans="2:9" x14ac:dyDescent="0.25">
      <c r="B1707" s="62"/>
      <c r="C1707" s="62"/>
      <c r="D1707" s="62"/>
      <c r="E1707"/>
      <c r="F1707"/>
      <c r="G1707"/>
      <c r="H1707"/>
      <c r="I1707"/>
    </row>
    <row r="1708" spans="2:9" x14ac:dyDescent="0.25">
      <c r="B1708" s="62"/>
      <c r="C1708" s="62"/>
      <c r="D1708" s="62"/>
      <c r="E1708"/>
      <c r="F1708"/>
      <c r="G1708"/>
      <c r="H1708"/>
      <c r="I1708"/>
    </row>
    <row r="1709" spans="2:9" x14ac:dyDescent="0.25">
      <c r="B1709" s="62"/>
      <c r="C1709" s="62"/>
      <c r="D1709" s="62"/>
      <c r="E1709"/>
      <c r="F1709"/>
      <c r="G1709"/>
      <c r="H1709"/>
      <c r="I1709"/>
    </row>
    <row r="1710" spans="2:9" x14ac:dyDescent="0.25">
      <c r="B1710" s="62"/>
      <c r="C1710" s="62"/>
      <c r="D1710" s="62"/>
      <c r="E1710"/>
      <c r="F1710"/>
      <c r="G1710"/>
      <c r="H1710"/>
      <c r="I1710"/>
    </row>
    <row r="1711" spans="2:9" x14ac:dyDescent="0.25">
      <c r="B1711" s="62"/>
      <c r="C1711" s="62"/>
      <c r="D1711" s="62"/>
      <c r="E1711"/>
      <c r="F1711"/>
      <c r="G1711"/>
      <c r="H1711"/>
      <c r="I1711"/>
    </row>
    <row r="1712" spans="2:9" x14ac:dyDescent="0.25">
      <c r="B1712" s="62"/>
      <c r="C1712" s="62"/>
      <c r="D1712" s="62"/>
      <c r="E1712"/>
      <c r="F1712"/>
      <c r="G1712"/>
      <c r="H1712"/>
      <c r="I1712"/>
    </row>
    <row r="1713" spans="2:9" x14ac:dyDescent="0.25">
      <c r="B1713" s="62"/>
      <c r="C1713" s="62"/>
      <c r="D1713" s="62"/>
      <c r="E1713"/>
      <c r="F1713"/>
      <c r="G1713"/>
      <c r="H1713"/>
      <c r="I1713"/>
    </row>
    <row r="1714" spans="2:9" x14ac:dyDescent="0.25">
      <c r="B1714" s="62"/>
      <c r="C1714" s="62"/>
      <c r="D1714" s="62"/>
      <c r="E1714"/>
      <c r="F1714"/>
      <c r="G1714"/>
      <c r="H1714"/>
      <c r="I1714"/>
    </row>
    <row r="1715" spans="2:9" x14ac:dyDescent="0.25">
      <c r="B1715" s="62"/>
      <c r="C1715" s="62"/>
      <c r="D1715" s="62"/>
      <c r="E1715"/>
      <c r="F1715"/>
      <c r="G1715"/>
      <c r="H1715"/>
      <c r="I1715"/>
    </row>
    <row r="1716" spans="2:9" x14ac:dyDescent="0.25">
      <c r="B1716" s="62"/>
      <c r="C1716" s="62"/>
      <c r="D1716" s="62"/>
      <c r="E1716"/>
      <c r="F1716"/>
      <c r="G1716"/>
      <c r="H1716"/>
      <c r="I1716"/>
    </row>
    <row r="1717" spans="2:9" x14ac:dyDescent="0.25">
      <c r="B1717" s="62"/>
      <c r="C1717" s="62"/>
      <c r="D1717" s="62"/>
      <c r="E1717"/>
      <c r="F1717"/>
      <c r="G1717"/>
      <c r="H1717"/>
      <c r="I1717"/>
    </row>
    <row r="1718" spans="2:9" x14ac:dyDescent="0.25">
      <c r="B1718" s="62"/>
      <c r="C1718" s="62"/>
      <c r="D1718" s="62"/>
      <c r="E1718"/>
      <c r="F1718"/>
      <c r="G1718"/>
      <c r="H1718"/>
      <c r="I1718"/>
    </row>
    <row r="1719" spans="2:9" x14ac:dyDescent="0.25">
      <c r="B1719" s="62"/>
      <c r="C1719" s="62"/>
      <c r="D1719" s="62"/>
      <c r="E1719"/>
      <c r="F1719"/>
      <c r="G1719"/>
      <c r="H1719"/>
      <c r="I1719"/>
    </row>
    <row r="1720" spans="2:9" x14ac:dyDescent="0.25">
      <c r="B1720" s="62"/>
      <c r="C1720" s="62"/>
      <c r="D1720" s="62"/>
      <c r="E1720"/>
      <c r="F1720"/>
      <c r="G1720"/>
      <c r="H1720"/>
      <c r="I1720"/>
    </row>
    <row r="1721" spans="2:9" x14ac:dyDescent="0.25">
      <c r="B1721" s="62"/>
      <c r="C1721" s="62"/>
      <c r="D1721" s="62"/>
      <c r="E1721"/>
      <c r="F1721"/>
      <c r="G1721"/>
      <c r="H1721"/>
      <c r="I1721"/>
    </row>
    <row r="1722" spans="2:9" x14ac:dyDescent="0.25">
      <c r="B1722" s="62"/>
      <c r="C1722" s="62"/>
      <c r="D1722" s="62"/>
      <c r="E1722"/>
      <c r="F1722"/>
      <c r="G1722"/>
      <c r="H1722"/>
      <c r="I1722"/>
    </row>
    <row r="1723" spans="2:9" x14ac:dyDescent="0.25">
      <c r="B1723" s="62"/>
      <c r="C1723" s="62"/>
      <c r="D1723" s="62"/>
      <c r="E1723"/>
      <c r="F1723"/>
      <c r="G1723"/>
      <c r="H1723"/>
      <c r="I1723"/>
    </row>
    <row r="1724" spans="2:9" x14ac:dyDescent="0.25">
      <c r="B1724" s="62"/>
      <c r="C1724" s="62"/>
      <c r="D1724" s="62"/>
      <c r="E1724"/>
      <c r="F1724"/>
      <c r="G1724"/>
      <c r="H1724"/>
      <c r="I1724"/>
    </row>
    <row r="1725" spans="2:9" x14ac:dyDescent="0.25">
      <c r="B1725" s="62"/>
      <c r="C1725" s="62"/>
      <c r="D1725" s="62"/>
      <c r="E1725"/>
      <c r="F1725"/>
      <c r="G1725"/>
      <c r="H1725"/>
      <c r="I1725"/>
    </row>
    <row r="1726" spans="2:9" x14ac:dyDescent="0.25">
      <c r="B1726" s="62"/>
      <c r="C1726" s="62"/>
      <c r="D1726" s="62"/>
      <c r="E1726"/>
      <c r="F1726"/>
      <c r="G1726"/>
      <c r="H1726"/>
      <c r="I1726"/>
    </row>
    <row r="1727" spans="2:9" x14ac:dyDescent="0.25">
      <c r="B1727" s="62"/>
      <c r="C1727" s="62"/>
      <c r="D1727" s="62"/>
      <c r="E1727"/>
      <c r="F1727"/>
      <c r="G1727"/>
      <c r="H1727"/>
      <c r="I1727"/>
    </row>
    <row r="1728" spans="2:9" x14ac:dyDescent="0.25">
      <c r="B1728" s="62"/>
      <c r="C1728" s="62"/>
      <c r="D1728" s="62"/>
      <c r="E1728"/>
      <c r="F1728"/>
      <c r="G1728"/>
      <c r="H1728"/>
      <c r="I1728"/>
    </row>
    <row r="1729" spans="2:9" x14ac:dyDescent="0.25">
      <c r="B1729" s="62"/>
      <c r="C1729" s="62"/>
      <c r="D1729" s="62"/>
      <c r="E1729"/>
      <c r="F1729"/>
      <c r="G1729"/>
      <c r="H1729"/>
      <c r="I1729"/>
    </row>
    <row r="1730" spans="2:9" x14ac:dyDescent="0.25">
      <c r="B1730" s="62"/>
      <c r="C1730" s="62"/>
      <c r="D1730" s="62"/>
      <c r="E1730"/>
      <c r="F1730"/>
      <c r="G1730"/>
      <c r="H1730"/>
      <c r="I1730"/>
    </row>
    <row r="1731" spans="2:9" x14ac:dyDescent="0.25">
      <c r="B1731" s="62"/>
      <c r="C1731" s="62"/>
      <c r="D1731" s="62"/>
      <c r="E1731"/>
      <c r="F1731"/>
      <c r="G1731"/>
      <c r="H1731"/>
      <c r="I1731"/>
    </row>
    <row r="1732" spans="2:9" x14ac:dyDescent="0.25">
      <c r="B1732" s="62"/>
      <c r="C1732" s="62"/>
      <c r="D1732" s="62"/>
      <c r="E1732"/>
      <c r="F1732"/>
      <c r="G1732"/>
      <c r="H1732"/>
      <c r="I1732"/>
    </row>
    <row r="1733" spans="2:9" x14ac:dyDescent="0.25">
      <c r="B1733" s="62"/>
      <c r="C1733" s="62"/>
      <c r="D1733" s="62"/>
      <c r="E1733"/>
      <c r="F1733"/>
      <c r="G1733"/>
      <c r="H1733"/>
      <c r="I1733"/>
    </row>
    <row r="1734" spans="2:9" x14ac:dyDescent="0.25">
      <c r="B1734" s="62"/>
      <c r="C1734" s="62"/>
      <c r="D1734" s="62"/>
      <c r="E1734"/>
      <c r="F1734"/>
      <c r="G1734"/>
      <c r="H1734"/>
      <c r="I1734"/>
    </row>
    <row r="1735" spans="2:9" x14ac:dyDescent="0.25">
      <c r="B1735" s="62"/>
      <c r="C1735" s="62"/>
      <c r="D1735" s="62"/>
      <c r="E1735"/>
      <c r="F1735"/>
      <c r="G1735"/>
      <c r="H1735"/>
      <c r="I1735"/>
    </row>
    <row r="1736" spans="2:9" x14ac:dyDescent="0.25">
      <c r="B1736" s="62"/>
      <c r="C1736" s="62"/>
      <c r="D1736" s="62"/>
      <c r="E1736"/>
      <c r="F1736"/>
      <c r="G1736"/>
      <c r="H1736"/>
      <c r="I1736"/>
    </row>
    <row r="1737" spans="2:9" x14ac:dyDescent="0.25">
      <c r="B1737" s="62"/>
      <c r="C1737" s="62"/>
      <c r="D1737" s="62"/>
      <c r="E1737"/>
      <c r="F1737"/>
      <c r="G1737"/>
      <c r="H1737"/>
      <c r="I1737"/>
    </row>
    <row r="1738" spans="2:9" x14ac:dyDescent="0.25">
      <c r="B1738" s="62"/>
      <c r="C1738" s="62"/>
      <c r="D1738" s="62"/>
      <c r="E1738"/>
      <c r="F1738"/>
      <c r="G1738"/>
      <c r="H1738"/>
      <c r="I1738"/>
    </row>
    <row r="1739" spans="2:9" x14ac:dyDescent="0.25">
      <c r="B1739" s="62"/>
      <c r="C1739" s="62"/>
      <c r="D1739" s="62"/>
      <c r="E1739"/>
      <c r="F1739"/>
      <c r="G1739"/>
      <c r="H1739"/>
      <c r="I1739"/>
    </row>
    <row r="1740" spans="2:9" x14ac:dyDescent="0.25">
      <c r="B1740" s="62"/>
      <c r="C1740" s="62"/>
      <c r="D1740" s="62"/>
      <c r="E1740"/>
      <c r="F1740"/>
      <c r="G1740"/>
      <c r="H1740"/>
      <c r="I1740"/>
    </row>
    <row r="1741" spans="2:9" x14ac:dyDescent="0.25">
      <c r="B1741" s="62"/>
      <c r="C1741" s="62"/>
      <c r="D1741" s="62"/>
      <c r="E1741"/>
      <c r="F1741"/>
      <c r="G1741"/>
      <c r="H1741"/>
      <c r="I1741"/>
    </row>
    <row r="1742" spans="2:9" x14ac:dyDescent="0.25">
      <c r="B1742" s="62"/>
      <c r="C1742" s="62"/>
      <c r="D1742" s="62"/>
      <c r="E1742"/>
      <c r="F1742"/>
      <c r="G1742"/>
      <c r="H1742"/>
      <c r="I1742"/>
    </row>
    <row r="1743" spans="2:9" x14ac:dyDescent="0.25">
      <c r="B1743" s="62"/>
      <c r="C1743" s="62"/>
      <c r="D1743" s="62"/>
      <c r="E1743"/>
      <c r="F1743"/>
      <c r="G1743"/>
      <c r="H1743"/>
      <c r="I1743"/>
    </row>
    <row r="1744" spans="2:9" x14ac:dyDescent="0.25">
      <c r="B1744" s="62"/>
      <c r="C1744" s="62"/>
      <c r="D1744" s="62"/>
      <c r="E1744"/>
      <c r="F1744"/>
      <c r="G1744"/>
      <c r="H1744"/>
      <c r="I1744"/>
    </row>
    <row r="1745" spans="2:9" x14ac:dyDescent="0.25">
      <c r="B1745" s="62"/>
      <c r="C1745" s="62"/>
      <c r="D1745" s="62"/>
      <c r="E1745"/>
      <c r="F1745"/>
      <c r="G1745"/>
      <c r="H1745"/>
      <c r="I1745"/>
    </row>
    <row r="1746" spans="2:9" x14ac:dyDescent="0.25">
      <c r="B1746" s="62"/>
      <c r="C1746" s="62"/>
      <c r="D1746" s="62"/>
      <c r="E1746"/>
      <c r="F1746"/>
      <c r="G1746"/>
      <c r="H1746"/>
      <c r="I1746"/>
    </row>
    <row r="1747" spans="2:9" x14ac:dyDescent="0.25">
      <c r="B1747" s="62"/>
      <c r="C1747" s="62"/>
      <c r="D1747" s="62"/>
      <c r="E1747"/>
      <c r="F1747"/>
      <c r="G1747"/>
      <c r="H1747"/>
      <c r="I1747"/>
    </row>
    <row r="1748" spans="2:9" x14ac:dyDescent="0.25">
      <c r="B1748" s="62"/>
      <c r="C1748" s="62"/>
      <c r="D1748" s="62"/>
      <c r="E1748"/>
      <c r="F1748"/>
      <c r="G1748"/>
      <c r="H1748"/>
      <c r="I1748"/>
    </row>
    <row r="1749" spans="2:9" x14ac:dyDescent="0.25">
      <c r="B1749" s="62"/>
      <c r="C1749" s="62"/>
      <c r="D1749" s="62"/>
      <c r="E1749"/>
      <c r="F1749"/>
      <c r="G1749"/>
      <c r="H1749"/>
      <c r="I1749"/>
    </row>
    <row r="1750" spans="2:9" x14ac:dyDescent="0.25">
      <c r="B1750" s="62"/>
      <c r="C1750" s="62"/>
      <c r="D1750" s="62"/>
      <c r="E1750"/>
      <c r="F1750"/>
      <c r="G1750"/>
      <c r="H1750"/>
      <c r="I1750"/>
    </row>
    <row r="1751" spans="2:9" x14ac:dyDescent="0.25">
      <c r="B1751" s="62"/>
      <c r="C1751" s="62"/>
      <c r="D1751" s="62"/>
      <c r="E1751"/>
      <c r="F1751"/>
      <c r="G1751"/>
      <c r="H1751"/>
      <c r="I1751"/>
    </row>
    <row r="1752" spans="2:9" x14ac:dyDescent="0.25">
      <c r="B1752" s="62"/>
      <c r="C1752" s="62"/>
      <c r="D1752" s="62"/>
      <c r="E1752"/>
      <c r="F1752"/>
      <c r="G1752"/>
      <c r="H1752"/>
      <c r="I1752"/>
    </row>
    <row r="1753" spans="2:9" x14ac:dyDescent="0.25">
      <c r="B1753" s="62"/>
      <c r="C1753" s="62"/>
      <c r="D1753" s="62"/>
      <c r="E1753"/>
      <c r="F1753"/>
      <c r="G1753"/>
      <c r="H1753"/>
      <c r="I1753"/>
    </row>
    <row r="1754" spans="2:9" x14ac:dyDescent="0.25">
      <c r="B1754" s="62"/>
      <c r="C1754" s="62"/>
      <c r="D1754" s="62"/>
      <c r="E1754"/>
      <c r="F1754"/>
      <c r="G1754"/>
      <c r="H1754"/>
      <c r="I1754"/>
    </row>
    <row r="1755" spans="2:9" x14ac:dyDescent="0.25">
      <c r="B1755" s="62"/>
      <c r="C1755" s="62"/>
      <c r="D1755" s="62"/>
      <c r="E1755"/>
      <c r="F1755"/>
      <c r="G1755"/>
      <c r="H1755"/>
      <c r="I1755"/>
    </row>
    <row r="1756" spans="2:9" x14ac:dyDescent="0.25">
      <c r="B1756" s="62"/>
      <c r="C1756" s="62"/>
      <c r="D1756" s="62"/>
      <c r="E1756"/>
      <c r="F1756"/>
      <c r="G1756"/>
      <c r="H1756"/>
      <c r="I1756"/>
    </row>
    <row r="1757" spans="2:9" x14ac:dyDescent="0.25">
      <c r="B1757" s="62"/>
      <c r="C1757" s="62"/>
      <c r="D1757" s="62"/>
      <c r="E1757"/>
      <c r="F1757"/>
      <c r="G1757"/>
      <c r="H1757"/>
      <c r="I1757"/>
    </row>
    <row r="1758" spans="2:9" x14ac:dyDescent="0.25">
      <c r="B1758" s="62"/>
      <c r="C1758" s="62"/>
      <c r="D1758" s="62"/>
      <c r="E1758"/>
      <c r="F1758"/>
      <c r="G1758"/>
      <c r="H1758"/>
      <c r="I1758"/>
    </row>
    <row r="1759" spans="2:9" x14ac:dyDescent="0.25">
      <c r="B1759" s="62"/>
      <c r="C1759" s="62"/>
      <c r="D1759" s="62"/>
      <c r="E1759"/>
      <c r="F1759"/>
      <c r="G1759"/>
      <c r="H1759"/>
      <c r="I1759"/>
    </row>
    <row r="1760" spans="2:9" x14ac:dyDescent="0.25">
      <c r="B1760" s="62"/>
      <c r="C1760" s="62"/>
      <c r="D1760" s="62"/>
      <c r="E1760"/>
      <c r="F1760"/>
      <c r="G1760"/>
      <c r="H1760"/>
      <c r="I1760"/>
    </row>
    <row r="1761" spans="2:9" x14ac:dyDescent="0.25">
      <c r="B1761" s="62"/>
      <c r="C1761" s="62"/>
      <c r="D1761" s="62"/>
      <c r="E1761"/>
      <c r="F1761"/>
      <c r="G1761"/>
      <c r="H1761"/>
      <c r="I1761"/>
    </row>
    <row r="1762" spans="2:9" x14ac:dyDescent="0.25">
      <c r="B1762" s="62"/>
      <c r="C1762" s="62"/>
      <c r="D1762" s="62"/>
      <c r="E1762"/>
      <c r="F1762"/>
      <c r="G1762"/>
      <c r="H1762"/>
      <c r="I1762"/>
    </row>
    <row r="1763" spans="2:9" x14ac:dyDescent="0.25">
      <c r="B1763" s="62"/>
      <c r="C1763" s="62"/>
      <c r="D1763" s="62"/>
      <c r="E1763"/>
      <c r="F1763"/>
      <c r="G1763"/>
      <c r="H1763"/>
      <c r="I1763"/>
    </row>
    <row r="1764" spans="2:9" x14ac:dyDescent="0.25">
      <c r="B1764" s="62"/>
      <c r="C1764" s="62"/>
      <c r="D1764" s="62"/>
      <c r="E1764"/>
      <c r="F1764"/>
      <c r="G1764"/>
      <c r="H1764"/>
      <c r="I1764"/>
    </row>
    <row r="1765" spans="2:9" x14ac:dyDescent="0.25">
      <c r="B1765" s="62"/>
      <c r="C1765" s="62"/>
      <c r="D1765" s="62"/>
      <c r="E1765"/>
      <c r="F1765"/>
      <c r="G1765"/>
      <c r="H1765"/>
      <c r="I1765"/>
    </row>
    <row r="1766" spans="2:9" x14ac:dyDescent="0.25">
      <c r="B1766" s="62"/>
      <c r="C1766" s="62"/>
      <c r="D1766" s="62"/>
      <c r="E1766"/>
      <c r="F1766"/>
      <c r="G1766"/>
      <c r="H1766"/>
      <c r="I1766"/>
    </row>
    <row r="1767" spans="2:9" x14ac:dyDescent="0.25">
      <c r="B1767" s="62"/>
      <c r="C1767" s="62"/>
      <c r="D1767" s="62"/>
      <c r="E1767"/>
      <c r="F1767"/>
      <c r="G1767"/>
      <c r="H1767"/>
      <c r="I1767"/>
    </row>
    <row r="1768" spans="2:9" x14ac:dyDescent="0.25">
      <c r="B1768" s="62"/>
      <c r="C1768" s="62"/>
      <c r="D1768" s="62"/>
      <c r="E1768"/>
      <c r="F1768"/>
      <c r="G1768"/>
      <c r="H1768"/>
      <c r="I1768"/>
    </row>
    <row r="1769" spans="2:9" x14ac:dyDescent="0.25">
      <c r="B1769" s="62"/>
      <c r="C1769" s="62"/>
      <c r="D1769" s="62"/>
      <c r="E1769"/>
      <c r="F1769"/>
      <c r="G1769"/>
      <c r="H1769"/>
      <c r="I1769"/>
    </row>
    <row r="1770" spans="2:9" x14ac:dyDescent="0.25">
      <c r="B1770" s="62"/>
      <c r="C1770" s="62"/>
      <c r="D1770" s="62"/>
      <c r="E1770"/>
      <c r="F1770"/>
      <c r="G1770"/>
      <c r="H1770"/>
      <c r="I1770"/>
    </row>
    <row r="1771" spans="2:9" x14ac:dyDescent="0.25">
      <c r="B1771" s="62"/>
      <c r="C1771" s="62"/>
      <c r="D1771" s="62"/>
      <c r="E1771"/>
      <c r="F1771"/>
      <c r="G1771"/>
      <c r="H1771"/>
      <c r="I1771"/>
    </row>
    <row r="1772" spans="2:9" x14ac:dyDescent="0.25">
      <c r="B1772" s="62"/>
      <c r="C1772" s="62"/>
      <c r="D1772" s="62"/>
      <c r="E1772"/>
      <c r="F1772"/>
      <c r="G1772"/>
      <c r="H1772"/>
      <c r="I1772"/>
    </row>
    <row r="1773" spans="2:9" x14ac:dyDescent="0.25">
      <c r="B1773" s="62"/>
      <c r="C1773" s="62"/>
      <c r="D1773" s="62"/>
      <c r="E1773"/>
      <c r="F1773"/>
      <c r="G1773"/>
      <c r="H1773"/>
      <c r="I1773"/>
    </row>
    <row r="1774" spans="2:9" x14ac:dyDescent="0.25">
      <c r="B1774" s="62"/>
      <c r="C1774" s="62"/>
      <c r="D1774" s="62"/>
      <c r="E1774"/>
      <c r="F1774"/>
      <c r="G1774"/>
      <c r="H1774"/>
      <c r="I1774"/>
    </row>
    <row r="1775" spans="2:9" x14ac:dyDescent="0.25">
      <c r="B1775" s="62"/>
      <c r="C1775" s="62"/>
      <c r="D1775" s="62"/>
      <c r="E1775"/>
      <c r="F1775"/>
      <c r="G1775"/>
      <c r="H1775"/>
      <c r="I1775"/>
    </row>
    <row r="1776" spans="2:9" x14ac:dyDescent="0.25">
      <c r="B1776" s="62"/>
      <c r="C1776" s="62"/>
      <c r="D1776" s="62"/>
      <c r="E1776"/>
      <c r="F1776"/>
      <c r="G1776"/>
      <c r="H1776"/>
      <c r="I1776"/>
    </row>
    <row r="1777" spans="2:9" x14ac:dyDescent="0.25">
      <c r="B1777" s="62"/>
      <c r="C1777" s="62"/>
      <c r="D1777" s="62"/>
      <c r="E1777"/>
      <c r="F1777"/>
      <c r="G1777"/>
      <c r="H1777"/>
      <c r="I1777"/>
    </row>
    <row r="1778" spans="2:9" x14ac:dyDescent="0.25">
      <c r="B1778" s="62"/>
      <c r="C1778" s="62"/>
      <c r="D1778" s="62"/>
      <c r="E1778"/>
      <c r="F1778"/>
      <c r="G1778"/>
      <c r="H1778"/>
      <c r="I1778"/>
    </row>
    <row r="1779" spans="2:9" x14ac:dyDescent="0.25">
      <c r="B1779" s="62"/>
      <c r="C1779" s="62"/>
      <c r="D1779" s="62"/>
      <c r="E1779"/>
      <c r="F1779"/>
      <c r="G1779"/>
      <c r="H1779"/>
      <c r="I1779"/>
    </row>
    <row r="1780" spans="2:9" x14ac:dyDescent="0.25">
      <c r="B1780" s="62"/>
      <c r="C1780" s="62"/>
      <c r="D1780" s="62"/>
      <c r="E1780"/>
      <c r="F1780"/>
      <c r="G1780"/>
      <c r="H1780"/>
      <c r="I1780"/>
    </row>
    <row r="1781" spans="2:9" x14ac:dyDescent="0.25">
      <c r="B1781" s="62"/>
      <c r="C1781" s="62"/>
      <c r="D1781" s="62"/>
      <c r="E1781"/>
      <c r="F1781"/>
      <c r="G1781"/>
      <c r="H1781"/>
      <c r="I1781"/>
    </row>
    <row r="1782" spans="2:9" x14ac:dyDescent="0.25">
      <c r="B1782" s="62"/>
      <c r="C1782" s="62"/>
      <c r="D1782" s="62"/>
      <c r="E1782"/>
      <c r="F1782"/>
      <c r="G1782"/>
      <c r="H1782"/>
      <c r="I1782"/>
    </row>
    <row r="1783" spans="2:9" x14ac:dyDescent="0.25">
      <c r="B1783" s="62"/>
      <c r="C1783" s="62"/>
      <c r="D1783" s="62"/>
      <c r="E1783"/>
      <c r="F1783"/>
      <c r="G1783"/>
      <c r="H1783"/>
      <c r="I1783"/>
    </row>
    <row r="1784" spans="2:9" x14ac:dyDescent="0.25">
      <c r="B1784" s="62"/>
      <c r="C1784" s="62"/>
      <c r="D1784" s="62"/>
      <c r="E1784"/>
      <c r="F1784"/>
      <c r="G1784"/>
      <c r="H1784"/>
      <c r="I1784"/>
    </row>
    <row r="1785" spans="2:9" x14ac:dyDescent="0.25">
      <c r="B1785" s="62"/>
      <c r="C1785" s="62"/>
      <c r="D1785" s="62"/>
      <c r="E1785"/>
      <c r="F1785"/>
      <c r="G1785"/>
      <c r="H1785"/>
      <c r="I1785"/>
    </row>
    <row r="1786" spans="2:9" x14ac:dyDescent="0.25">
      <c r="B1786" s="62"/>
      <c r="C1786" s="62"/>
      <c r="D1786" s="62"/>
      <c r="E1786"/>
      <c r="F1786"/>
      <c r="G1786"/>
      <c r="H1786"/>
      <c r="I1786"/>
    </row>
    <row r="1787" spans="2:9" x14ac:dyDescent="0.25">
      <c r="B1787" s="62"/>
      <c r="C1787" s="62"/>
      <c r="D1787" s="62"/>
      <c r="E1787"/>
      <c r="F1787"/>
      <c r="G1787"/>
      <c r="H1787"/>
      <c r="I1787"/>
    </row>
    <row r="1788" spans="2:9" x14ac:dyDescent="0.25">
      <c r="B1788" s="62"/>
      <c r="C1788" s="62"/>
      <c r="D1788" s="62"/>
      <c r="E1788"/>
      <c r="F1788"/>
      <c r="G1788"/>
      <c r="H1788"/>
      <c r="I1788"/>
    </row>
    <row r="1789" spans="2:9" x14ac:dyDescent="0.25">
      <c r="B1789" s="62"/>
      <c r="C1789" s="62"/>
      <c r="D1789" s="62"/>
      <c r="E1789"/>
      <c r="F1789"/>
      <c r="G1789"/>
      <c r="H1789"/>
      <c r="I1789"/>
    </row>
    <row r="1790" spans="2:9" x14ac:dyDescent="0.25">
      <c r="B1790" s="62"/>
      <c r="C1790" s="62"/>
      <c r="D1790" s="62"/>
      <c r="E1790"/>
      <c r="F1790"/>
      <c r="G1790"/>
      <c r="H1790"/>
      <c r="I1790"/>
    </row>
    <row r="1791" spans="2:9" x14ac:dyDescent="0.25">
      <c r="B1791" s="62"/>
      <c r="C1791" s="62"/>
      <c r="D1791" s="62"/>
      <c r="E1791"/>
      <c r="F1791"/>
      <c r="G1791"/>
      <c r="H1791"/>
      <c r="I1791"/>
    </row>
    <row r="1792" spans="2:9" x14ac:dyDescent="0.25">
      <c r="B1792" s="62"/>
      <c r="C1792" s="62"/>
      <c r="D1792" s="62"/>
      <c r="E1792"/>
      <c r="F1792"/>
      <c r="G1792"/>
      <c r="H1792"/>
      <c r="I1792"/>
    </row>
    <row r="1793" spans="2:9" x14ac:dyDescent="0.25">
      <c r="B1793" s="62"/>
      <c r="C1793" s="62"/>
      <c r="D1793" s="62"/>
      <c r="E1793"/>
      <c r="F1793"/>
      <c r="G1793"/>
      <c r="H1793"/>
      <c r="I1793"/>
    </row>
    <row r="1794" spans="2:9" x14ac:dyDescent="0.25">
      <c r="B1794" s="62"/>
      <c r="C1794" s="62"/>
      <c r="D1794" s="62"/>
      <c r="E1794"/>
      <c r="F1794"/>
      <c r="G1794"/>
      <c r="H1794"/>
      <c r="I1794"/>
    </row>
    <row r="1795" spans="2:9" x14ac:dyDescent="0.25">
      <c r="B1795" s="62"/>
      <c r="C1795" s="62"/>
      <c r="D1795" s="62"/>
      <c r="E1795"/>
      <c r="F1795"/>
      <c r="G1795"/>
      <c r="H1795"/>
      <c r="I1795"/>
    </row>
    <row r="1796" spans="2:9" x14ac:dyDescent="0.25">
      <c r="B1796" s="62"/>
      <c r="C1796" s="62"/>
      <c r="D1796" s="62"/>
      <c r="E1796"/>
      <c r="F1796"/>
      <c r="G1796"/>
      <c r="H1796"/>
      <c r="I1796"/>
    </row>
    <row r="1797" spans="2:9" x14ac:dyDescent="0.25">
      <c r="B1797" s="62"/>
      <c r="C1797" s="62"/>
      <c r="D1797" s="62"/>
      <c r="E1797"/>
      <c r="F1797"/>
      <c r="G1797"/>
      <c r="H1797"/>
      <c r="I1797"/>
    </row>
    <row r="1798" spans="2:9" x14ac:dyDescent="0.25">
      <c r="B1798" s="62"/>
      <c r="C1798" s="62"/>
      <c r="D1798" s="62"/>
      <c r="E1798"/>
      <c r="F1798"/>
      <c r="G1798"/>
      <c r="H1798"/>
      <c r="I1798"/>
    </row>
    <row r="1799" spans="2:9" x14ac:dyDescent="0.25">
      <c r="B1799" s="62"/>
      <c r="C1799" s="62"/>
      <c r="D1799" s="62"/>
      <c r="E1799"/>
      <c r="F1799"/>
      <c r="G1799"/>
      <c r="H1799"/>
      <c r="I1799"/>
    </row>
    <row r="1800" spans="2:9" x14ac:dyDescent="0.25">
      <c r="B1800" s="62"/>
      <c r="C1800" s="62"/>
      <c r="D1800" s="62"/>
      <c r="E1800"/>
      <c r="F1800"/>
      <c r="G1800"/>
      <c r="H1800"/>
      <c r="I1800"/>
    </row>
    <row r="1801" spans="2:9" x14ac:dyDescent="0.25">
      <c r="B1801" s="62"/>
      <c r="C1801" s="62"/>
      <c r="D1801" s="62"/>
      <c r="E1801"/>
      <c r="F1801"/>
      <c r="G1801"/>
      <c r="H1801"/>
      <c r="I1801"/>
    </row>
    <row r="1802" spans="2:9" x14ac:dyDescent="0.25">
      <c r="B1802" s="62"/>
      <c r="C1802" s="62"/>
      <c r="D1802" s="62"/>
      <c r="E1802"/>
      <c r="F1802"/>
      <c r="G1802"/>
      <c r="H1802"/>
      <c r="I1802"/>
    </row>
    <row r="1803" spans="2:9" x14ac:dyDescent="0.25">
      <c r="B1803" s="62"/>
      <c r="C1803" s="62"/>
      <c r="D1803" s="62"/>
      <c r="E1803"/>
      <c r="F1803"/>
      <c r="G1803"/>
      <c r="H1803"/>
      <c r="I1803"/>
    </row>
    <row r="1804" spans="2:9" x14ac:dyDescent="0.25">
      <c r="B1804" s="62"/>
      <c r="C1804" s="62"/>
      <c r="D1804" s="62"/>
      <c r="E1804"/>
      <c r="F1804"/>
      <c r="G1804"/>
      <c r="H1804"/>
      <c r="I1804"/>
    </row>
    <row r="1805" spans="2:9" x14ac:dyDescent="0.25">
      <c r="B1805" s="62"/>
      <c r="C1805" s="62"/>
      <c r="D1805" s="62"/>
      <c r="E1805"/>
      <c r="F1805"/>
      <c r="G1805"/>
      <c r="H1805"/>
      <c r="I1805"/>
    </row>
    <row r="1806" spans="2:9" x14ac:dyDescent="0.25">
      <c r="B1806" s="62"/>
      <c r="C1806" s="62"/>
      <c r="D1806" s="62"/>
      <c r="E1806"/>
      <c r="F1806"/>
      <c r="G1806"/>
      <c r="H1806"/>
      <c r="I1806"/>
    </row>
    <row r="1807" spans="2:9" x14ac:dyDescent="0.25">
      <c r="B1807" s="62"/>
      <c r="C1807" s="62"/>
      <c r="D1807" s="62"/>
      <c r="E1807"/>
      <c r="F1807"/>
      <c r="G1807"/>
      <c r="H1807"/>
      <c r="I1807"/>
    </row>
    <row r="1808" spans="2:9" x14ac:dyDescent="0.25">
      <c r="B1808" s="62"/>
      <c r="C1808" s="62"/>
      <c r="D1808" s="62"/>
      <c r="E1808"/>
      <c r="F1808"/>
      <c r="G1808"/>
      <c r="H1808"/>
      <c r="I1808"/>
    </row>
    <row r="1809" spans="2:9" x14ac:dyDescent="0.25">
      <c r="B1809" s="62"/>
      <c r="C1809" s="62"/>
      <c r="D1809" s="62"/>
      <c r="E1809"/>
      <c r="F1809"/>
      <c r="G1809"/>
      <c r="H1809"/>
      <c r="I1809"/>
    </row>
    <row r="1810" spans="2:9" x14ac:dyDescent="0.25">
      <c r="B1810" s="62"/>
      <c r="C1810" s="62"/>
      <c r="D1810" s="62"/>
      <c r="E1810"/>
      <c r="F1810"/>
      <c r="G1810"/>
      <c r="H1810"/>
      <c r="I1810"/>
    </row>
    <row r="1811" spans="2:9" x14ac:dyDescent="0.25">
      <c r="B1811" s="62"/>
      <c r="C1811" s="62"/>
      <c r="D1811" s="62"/>
      <c r="E1811"/>
      <c r="F1811"/>
      <c r="G1811"/>
      <c r="H1811"/>
      <c r="I1811"/>
    </row>
    <row r="1812" spans="2:9" x14ac:dyDescent="0.25">
      <c r="B1812" s="62"/>
      <c r="C1812" s="62"/>
      <c r="D1812" s="62"/>
      <c r="E1812"/>
      <c r="F1812"/>
      <c r="G1812"/>
      <c r="H1812"/>
      <c r="I1812"/>
    </row>
    <row r="1813" spans="2:9" x14ac:dyDescent="0.25">
      <c r="B1813" s="62"/>
      <c r="C1813" s="62"/>
      <c r="D1813" s="62"/>
      <c r="E1813"/>
      <c r="F1813"/>
      <c r="G1813"/>
      <c r="H1813"/>
      <c r="I1813"/>
    </row>
    <row r="1814" spans="2:9" x14ac:dyDescent="0.25">
      <c r="B1814" s="62"/>
      <c r="C1814" s="62"/>
      <c r="D1814" s="62"/>
      <c r="E1814"/>
      <c r="F1814"/>
      <c r="G1814"/>
      <c r="H1814"/>
      <c r="I1814"/>
    </row>
    <row r="1815" spans="2:9" x14ac:dyDescent="0.25">
      <c r="B1815" s="62"/>
      <c r="C1815" s="62"/>
      <c r="D1815" s="62"/>
      <c r="E1815"/>
      <c r="F1815"/>
      <c r="G1815"/>
      <c r="H1815"/>
      <c r="I1815"/>
    </row>
    <row r="1816" spans="2:9" x14ac:dyDescent="0.25">
      <c r="B1816" s="62"/>
      <c r="C1816" s="62"/>
      <c r="D1816" s="62"/>
      <c r="E1816"/>
      <c r="F1816"/>
      <c r="G1816"/>
      <c r="H1816"/>
      <c r="I1816"/>
    </row>
    <row r="1817" spans="2:9" x14ac:dyDescent="0.25">
      <c r="B1817" s="62"/>
      <c r="C1817" s="62"/>
      <c r="D1817" s="62"/>
      <c r="E1817"/>
      <c r="F1817"/>
      <c r="G1817"/>
      <c r="H1817"/>
      <c r="I1817"/>
    </row>
    <row r="1818" spans="2:9" x14ac:dyDescent="0.25">
      <c r="B1818" s="62"/>
      <c r="C1818" s="62"/>
      <c r="D1818" s="62"/>
      <c r="E1818"/>
      <c r="F1818"/>
      <c r="G1818"/>
      <c r="H1818"/>
      <c r="I1818"/>
    </row>
    <row r="1819" spans="2:9" x14ac:dyDescent="0.25">
      <c r="B1819" s="62"/>
      <c r="C1819" s="62"/>
      <c r="D1819" s="62"/>
      <c r="E1819"/>
      <c r="F1819"/>
      <c r="G1819"/>
      <c r="H1819"/>
      <c r="I1819"/>
    </row>
    <row r="1820" spans="2:9" x14ac:dyDescent="0.25">
      <c r="B1820" s="62"/>
      <c r="C1820" s="62"/>
      <c r="D1820" s="62"/>
      <c r="E1820"/>
      <c r="F1820"/>
      <c r="G1820"/>
      <c r="H1820"/>
      <c r="I1820"/>
    </row>
    <row r="1821" spans="2:9" x14ac:dyDescent="0.25">
      <c r="B1821" s="62"/>
      <c r="C1821" s="62"/>
      <c r="D1821" s="62"/>
      <c r="E1821"/>
      <c r="F1821"/>
      <c r="G1821"/>
      <c r="H1821"/>
      <c r="I1821"/>
    </row>
    <row r="1822" spans="2:9" x14ac:dyDescent="0.25">
      <c r="B1822" s="62"/>
      <c r="C1822" s="62"/>
      <c r="D1822" s="62"/>
      <c r="E1822"/>
      <c r="F1822"/>
      <c r="G1822"/>
      <c r="H1822"/>
      <c r="I1822"/>
    </row>
    <row r="1823" spans="2:9" x14ac:dyDescent="0.25">
      <c r="B1823" s="62"/>
      <c r="C1823" s="62"/>
      <c r="D1823" s="62"/>
      <c r="E1823"/>
      <c r="F1823"/>
      <c r="G1823"/>
      <c r="H1823"/>
      <c r="I1823"/>
    </row>
    <row r="1824" spans="2:9" x14ac:dyDescent="0.25">
      <c r="B1824" s="62"/>
      <c r="C1824" s="62"/>
      <c r="D1824" s="62"/>
      <c r="E1824"/>
      <c r="F1824"/>
      <c r="G1824"/>
      <c r="H1824"/>
      <c r="I1824"/>
    </row>
    <row r="1825" spans="2:9" x14ac:dyDescent="0.25">
      <c r="B1825" s="62"/>
      <c r="C1825" s="62"/>
      <c r="D1825" s="62"/>
      <c r="E1825"/>
      <c r="F1825"/>
      <c r="G1825"/>
      <c r="H1825"/>
      <c r="I1825"/>
    </row>
    <row r="1826" spans="2:9" x14ac:dyDescent="0.25">
      <c r="B1826" s="62"/>
      <c r="C1826" s="62"/>
      <c r="D1826" s="62"/>
      <c r="E1826"/>
      <c r="F1826"/>
      <c r="G1826"/>
      <c r="H1826"/>
      <c r="I1826"/>
    </row>
    <row r="1827" spans="2:9" x14ac:dyDescent="0.25">
      <c r="B1827" s="62"/>
      <c r="C1827" s="62"/>
      <c r="D1827" s="62"/>
      <c r="E1827"/>
      <c r="F1827"/>
      <c r="G1827"/>
      <c r="H1827"/>
      <c r="I1827"/>
    </row>
    <row r="1828" spans="2:9" x14ac:dyDescent="0.25">
      <c r="B1828" s="62"/>
      <c r="C1828" s="62"/>
      <c r="D1828" s="62"/>
      <c r="E1828"/>
      <c r="F1828"/>
      <c r="G1828"/>
      <c r="H1828"/>
      <c r="I1828"/>
    </row>
    <row r="1829" spans="2:9" x14ac:dyDescent="0.25">
      <c r="B1829" s="62"/>
      <c r="C1829" s="62"/>
      <c r="D1829" s="62"/>
      <c r="E1829"/>
      <c r="F1829"/>
      <c r="G1829"/>
      <c r="H1829"/>
      <c r="I1829"/>
    </row>
    <row r="1830" spans="2:9" x14ac:dyDescent="0.25">
      <c r="B1830" s="62"/>
      <c r="C1830" s="62"/>
      <c r="D1830" s="62"/>
      <c r="E1830"/>
      <c r="F1830"/>
      <c r="G1830"/>
      <c r="H1830"/>
      <c r="I1830"/>
    </row>
    <row r="1831" spans="2:9" x14ac:dyDescent="0.25">
      <c r="B1831" s="62"/>
      <c r="C1831" s="62"/>
      <c r="D1831" s="62"/>
      <c r="E1831"/>
      <c r="F1831"/>
      <c r="G1831"/>
      <c r="H1831"/>
      <c r="I1831"/>
    </row>
    <row r="1832" spans="2:9" x14ac:dyDescent="0.25">
      <c r="B1832" s="62"/>
      <c r="C1832" s="62"/>
      <c r="D1832" s="62"/>
      <c r="E1832"/>
      <c r="F1832"/>
      <c r="G1832"/>
      <c r="H1832"/>
      <c r="I1832"/>
    </row>
    <row r="1833" spans="2:9" x14ac:dyDescent="0.25">
      <c r="B1833" s="62"/>
      <c r="C1833" s="62"/>
      <c r="D1833" s="62"/>
      <c r="E1833"/>
      <c r="F1833"/>
      <c r="G1833"/>
      <c r="H1833"/>
      <c r="I1833"/>
    </row>
    <row r="1834" spans="2:9" x14ac:dyDescent="0.25">
      <c r="B1834" s="62"/>
      <c r="C1834" s="62"/>
      <c r="D1834" s="62"/>
      <c r="E1834"/>
      <c r="F1834"/>
      <c r="G1834"/>
      <c r="H1834"/>
      <c r="I1834"/>
    </row>
    <row r="1835" spans="2:9" x14ac:dyDescent="0.25">
      <c r="B1835" s="62"/>
      <c r="C1835" s="62"/>
      <c r="D1835" s="62"/>
      <c r="E1835"/>
      <c r="F1835"/>
      <c r="G1835"/>
      <c r="H1835"/>
      <c r="I1835"/>
    </row>
    <row r="1836" spans="2:9" x14ac:dyDescent="0.25">
      <c r="B1836" s="62"/>
      <c r="C1836" s="62"/>
      <c r="D1836" s="62"/>
      <c r="E1836"/>
      <c r="F1836"/>
      <c r="G1836"/>
      <c r="H1836"/>
      <c r="I1836"/>
    </row>
    <row r="1837" spans="2:9" x14ac:dyDescent="0.25">
      <c r="B1837" s="62"/>
      <c r="C1837" s="62"/>
      <c r="D1837" s="62"/>
      <c r="E1837"/>
      <c r="F1837"/>
      <c r="G1837"/>
      <c r="H1837"/>
      <c r="I1837"/>
    </row>
    <row r="1838" spans="2:9" x14ac:dyDescent="0.25">
      <c r="B1838" s="62"/>
      <c r="C1838" s="62"/>
      <c r="D1838" s="62"/>
      <c r="E1838"/>
      <c r="F1838"/>
      <c r="G1838"/>
      <c r="H1838"/>
      <c r="I1838"/>
    </row>
    <row r="1839" spans="2:9" x14ac:dyDescent="0.25">
      <c r="B1839" s="62"/>
      <c r="C1839" s="62"/>
      <c r="D1839" s="62"/>
      <c r="E1839"/>
      <c r="F1839"/>
      <c r="G1839"/>
      <c r="H1839"/>
      <c r="I1839"/>
    </row>
    <row r="1840" spans="2:9" x14ac:dyDescent="0.25">
      <c r="B1840" s="62"/>
      <c r="C1840" s="62"/>
      <c r="D1840" s="62"/>
      <c r="E1840"/>
      <c r="F1840"/>
      <c r="G1840"/>
      <c r="H1840"/>
      <c r="I1840"/>
    </row>
    <row r="1841" spans="2:9" x14ac:dyDescent="0.25">
      <c r="B1841" s="62"/>
      <c r="C1841" s="62"/>
      <c r="D1841" s="62"/>
      <c r="E1841"/>
      <c r="F1841"/>
      <c r="G1841"/>
      <c r="H1841"/>
      <c r="I1841"/>
    </row>
    <row r="1842" spans="2:9" x14ac:dyDescent="0.25">
      <c r="B1842" s="62"/>
      <c r="C1842" s="62"/>
      <c r="D1842" s="62"/>
      <c r="E1842"/>
      <c r="F1842"/>
      <c r="G1842"/>
      <c r="H1842"/>
      <c r="I1842"/>
    </row>
    <row r="1843" spans="2:9" x14ac:dyDescent="0.25">
      <c r="B1843" s="62"/>
      <c r="C1843" s="62"/>
      <c r="D1843" s="62"/>
      <c r="E1843"/>
      <c r="F1843"/>
      <c r="G1843"/>
      <c r="H1843"/>
      <c r="I1843"/>
    </row>
    <row r="1844" spans="2:9" x14ac:dyDescent="0.25">
      <c r="B1844" s="62"/>
      <c r="C1844" s="62"/>
      <c r="D1844" s="62"/>
      <c r="E1844"/>
      <c r="F1844"/>
      <c r="G1844"/>
      <c r="H1844"/>
      <c r="I1844"/>
    </row>
    <row r="1845" spans="2:9" x14ac:dyDescent="0.25">
      <c r="B1845" s="62"/>
      <c r="C1845" s="62"/>
      <c r="D1845" s="62"/>
      <c r="E1845"/>
      <c r="F1845"/>
      <c r="G1845"/>
      <c r="H1845"/>
      <c r="I1845"/>
    </row>
    <row r="1846" spans="2:9" x14ac:dyDescent="0.25">
      <c r="B1846" s="62"/>
      <c r="C1846" s="62"/>
      <c r="D1846" s="62"/>
      <c r="E1846"/>
      <c r="F1846"/>
      <c r="G1846"/>
      <c r="H1846"/>
      <c r="I1846"/>
    </row>
    <row r="1847" spans="2:9" x14ac:dyDescent="0.25">
      <c r="B1847" s="62"/>
      <c r="C1847" s="62"/>
      <c r="D1847" s="62"/>
      <c r="E1847"/>
      <c r="F1847"/>
      <c r="G1847"/>
      <c r="H1847"/>
      <c r="I1847"/>
    </row>
    <row r="1848" spans="2:9" x14ac:dyDescent="0.25">
      <c r="B1848" s="62"/>
      <c r="C1848" s="62"/>
      <c r="D1848" s="62"/>
      <c r="E1848"/>
      <c r="F1848"/>
      <c r="G1848"/>
      <c r="H1848"/>
      <c r="I1848"/>
    </row>
    <row r="1849" spans="2:9" x14ac:dyDescent="0.25">
      <c r="B1849" s="62"/>
      <c r="C1849" s="62"/>
      <c r="D1849" s="62"/>
      <c r="E1849"/>
      <c r="F1849"/>
      <c r="G1849"/>
      <c r="H1849"/>
      <c r="I1849"/>
    </row>
    <row r="1850" spans="2:9" x14ac:dyDescent="0.25">
      <c r="B1850" s="62"/>
      <c r="C1850" s="62"/>
      <c r="D1850" s="62"/>
      <c r="E1850"/>
      <c r="F1850"/>
      <c r="G1850"/>
      <c r="H1850"/>
      <c r="I1850"/>
    </row>
    <row r="1851" spans="2:9" x14ac:dyDescent="0.25">
      <c r="B1851" s="62"/>
      <c r="C1851" s="62"/>
      <c r="D1851" s="62"/>
      <c r="E1851"/>
      <c r="F1851"/>
      <c r="G1851"/>
      <c r="H1851"/>
      <c r="I1851"/>
    </row>
    <row r="1852" spans="2:9" x14ac:dyDescent="0.25">
      <c r="B1852" s="62"/>
      <c r="C1852" s="62"/>
      <c r="D1852" s="62"/>
      <c r="E1852"/>
      <c r="F1852"/>
      <c r="G1852"/>
      <c r="H1852"/>
      <c r="I1852"/>
    </row>
    <row r="1853" spans="2:9" x14ac:dyDescent="0.25">
      <c r="B1853" s="62"/>
      <c r="C1853" s="62"/>
      <c r="D1853" s="62"/>
      <c r="E1853"/>
      <c r="F1853"/>
      <c r="G1853"/>
      <c r="H1853"/>
      <c r="I1853"/>
    </row>
    <row r="1854" spans="2:9" x14ac:dyDescent="0.25">
      <c r="B1854" s="62"/>
      <c r="C1854" s="62"/>
      <c r="D1854" s="62"/>
      <c r="E1854"/>
      <c r="F1854"/>
      <c r="G1854"/>
      <c r="H1854"/>
      <c r="I1854"/>
    </row>
    <row r="1855" spans="2:9" x14ac:dyDescent="0.25">
      <c r="B1855" s="62"/>
      <c r="C1855" s="62"/>
      <c r="D1855" s="62"/>
      <c r="E1855"/>
      <c r="F1855"/>
      <c r="G1855"/>
      <c r="H1855"/>
      <c r="I1855"/>
    </row>
    <row r="1856" spans="2:9" x14ac:dyDescent="0.25">
      <c r="B1856" s="62"/>
      <c r="C1856" s="62"/>
      <c r="D1856" s="62"/>
      <c r="E1856"/>
      <c r="F1856"/>
      <c r="G1856"/>
      <c r="H1856"/>
      <c r="I1856"/>
    </row>
    <row r="1857" spans="2:9" x14ac:dyDescent="0.25">
      <c r="B1857" s="62"/>
      <c r="C1857" s="62"/>
      <c r="D1857" s="62"/>
      <c r="E1857"/>
      <c r="F1857"/>
      <c r="G1857"/>
      <c r="H1857"/>
      <c r="I1857"/>
    </row>
    <row r="1858" spans="2:9" x14ac:dyDescent="0.25">
      <c r="B1858" s="62"/>
      <c r="C1858" s="62"/>
      <c r="D1858" s="62"/>
      <c r="E1858"/>
      <c r="F1858"/>
      <c r="G1858"/>
      <c r="H1858"/>
      <c r="I1858"/>
    </row>
    <row r="1859" spans="2:9" x14ac:dyDescent="0.25">
      <c r="B1859" s="62"/>
      <c r="C1859" s="62"/>
      <c r="D1859" s="62"/>
      <c r="E1859"/>
      <c r="F1859"/>
      <c r="G1859"/>
      <c r="H1859"/>
      <c r="I1859"/>
    </row>
    <row r="1860" spans="2:9" x14ac:dyDescent="0.25">
      <c r="B1860" s="62"/>
      <c r="C1860" s="62"/>
      <c r="D1860" s="62"/>
      <c r="E1860"/>
      <c r="F1860"/>
      <c r="G1860"/>
      <c r="H1860"/>
      <c r="I1860"/>
    </row>
    <row r="1861" spans="2:9" x14ac:dyDescent="0.25">
      <c r="B1861" s="62"/>
      <c r="C1861" s="62"/>
      <c r="D1861" s="62"/>
      <c r="E1861"/>
      <c r="F1861"/>
      <c r="G1861"/>
      <c r="H1861"/>
      <c r="I1861"/>
    </row>
    <row r="1862" spans="2:9" x14ac:dyDescent="0.25">
      <c r="B1862" s="62"/>
      <c r="C1862" s="62"/>
      <c r="D1862" s="62"/>
      <c r="E1862"/>
      <c r="F1862"/>
      <c r="G1862"/>
      <c r="H1862"/>
      <c r="I1862"/>
    </row>
    <row r="1863" spans="2:9" x14ac:dyDescent="0.25">
      <c r="B1863" s="62"/>
      <c r="C1863" s="62"/>
      <c r="D1863" s="62"/>
      <c r="E1863"/>
      <c r="F1863"/>
      <c r="G1863"/>
      <c r="H1863"/>
      <c r="I1863"/>
    </row>
    <row r="1864" spans="2:9" x14ac:dyDescent="0.25">
      <c r="B1864" s="62"/>
      <c r="C1864" s="62"/>
      <c r="D1864" s="62"/>
      <c r="E1864"/>
      <c r="F1864"/>
      <c r="G1864"/>
      <c r="H1864"/>
      <c r="I1864"/>
    </row>
    <row r="1865" spans="2:9" x14ac:dyDescent="0.25">
      <c r="B1865" s="62"/>
      <c r="C1865" s="62"/>
      <c r="D1865" s="62"/>
      <c r="E1865"/>
      <c r="F1865"/>
      <c r="G1865"/>
      <c r="H1865"/>
      <c r="I1865"/>
    </row>
    <row r="1866" spans="2:9" x14ac:dyDescent="0.25">
      <c r="B1866" s="62"/>
      <c r="C1866" s="62"/>
      <c r="D1866" s="62"/>
      <c r="E1866"/>
      <c r="F1866"/>
      <c r="G1866"/>
      <c r="H1866"/>
      <c r="I1866"/>
    </row>
    <row r="1867" spans="2:9" x14ac:dyDescent="0.25">
      <c r="B1867" s="62"/>
      <c r="C1867" s="62"/>
      <c r="D1867" s="62"/>
      <c r="E1867"/>
      <c r="F1867"/>
      <c r="G1867"/>
      <c r="H1867"/>
      <c r="I1867"/>
    </row>
    <row r="1868" spans="2:9" x14ac:dyDescent="0.25">
      <c r="B1868" s="62"/>
      <c r="C1868" s="62"/>
      <c r="D1868" s="62"/>
      <c r="E1868"/>
      <c r="F1868"/>
      <c r="G1868"/>
      <c r="H1868"/>
      <c r="I1868"/>
    </row>
    <row r="1869" spans="2:9" x14ac:dyDescent="0.25">
      <c r="B1869" s="62"/>
      <c r="C1869" s="62"/>
      <c r="D1869" s="62"/>
      <c r="E1869"/>
      <c r="F1869"/>
      <c r="G1869"/>
      <c r="H1869"/>
      <c r="I1869"/>
    </row>
    <row r="1870" spans="2:9" x14ac:dyDescent="0.25">
      <c r="B1870" s="62"/>
      <c r="C1870" s="62"/>
      <c r="D1870" s="62"/>
      <c r="E1870"/>
      <c r="F1870"/>
      <c r="G1870"/>
      <c r="H1870"/>
      <c r="I1870"/>
    </row>
    <row r="1871" spans="2:9" x14ac:dyDescent="0.25">
      <c r="B1871" s="62"/>
      <c r="C1871" s="62"/>
      <c r="D1871" s="62"/>
      <c r="E1871"/>
      <c r="F1871"/>
      <c r="G1871"/>
      <c r="H1871"/>
      <c r="I1871"/>
    </row>
    <row r="1872" spans="2:9" x14ac:dyDescent="0.25">
      <c r="B1872" s="62"/>
      <c r="C1872" s="62"/>
      <c r="D1872" s="62"/>
      <c r="E1872"/>
      <c r="F1872"/>
      <c r="G1872"/>
      <c r="H1872"/>
      <c r="I1872"/>
    </row>
    <row r="1873" spans="2:9" x14ac:dyDescent="0.25">
      <c r="B1873" s="62"/>
      <c r="C1873" s="62"/>
      <c r="D1873" s="62"/>
      <c r="E1873"/>
      <c r="F1873"/>
      <c r="G1873"/>
      <c r="H1873"/>
      <c r="I1873"/>
    </row>
    <row r="1874" spans="2:9" x14ac:dyDescent="0.25">
      <c r="B1874" s="62"/>
      <c r="C1874" s="62"/>
      <c r="D1874" s="62"/>
      <c r="E1874"/>
      <c r="F1874"/>
      <c r="G1874"/>
      <c r="H1874"/>
      <c r="I1874"/>
    </row>
    <row r="1875" spans="2:9" x14ac:dyDescent="0.25">
      <c r="B1875" s="62"/>
      <c r="C1875" s="62"/>
      <c r="D1875" s="62"/>
      <c r="E1875"/>
      <c r="F1875"/>
      <c r="G1875"/>
      <c r="H1875"/>
      <c r="I1875"/>
    </row>
    <row r="1876" spans="2:9" x14ac:dyDescent="0.25">
      <c r="B1876" s="62"/>
      <c r="C1876" s="62"/>
      <c r="D1876" s="62"/>
      <c r="E1876"/>
      <c r="F1876"/>
      <c r="G1876"/>
      <c r="H1876"/>
      <c r="I1876"/>
    </row>
    <row r="1877" spans="2:9" x14ac:dyDescent="0.25">
      <c r="B1877" s="62"/>
      <c r="C1877" s="62"/>
      <c r="D1877" s="62"/>
      <c r="E1877"/>
      <c r="F1877"/>
      <c r="G1877"/>
      <c r="H1877"/>
      <c r="I1877"/>
    </row>
    <row r="1878" spans="2:9" x14ac:dyDescent="0.25">
      <c r="B1878" s="62"/>
      <c r="C1878" s="62"/>
      <c r="D1878" s="62"/>
      <c r="E1878"/>
      <c r="F1878"/>
      <c r="G1878"/>
      <c r="H1878"/>
      <c r="I1878"/>
    </row>
    <row r="1879" spans="2:9" x14ac:dyDescent="0.25">
      <c r="B1879" s="62"/>
      <c r="C1879" s="62"/>
      <c r="D1879" s="62"/>
      <c r="E1879"/>
      <c r="F1879"/>
      <c r="G1879"/>
      <c r="H1879"/>
      <c r="I1879"/>
    </row>
    <row r="1880" spans="2:9" x14ac:dyDescent="0.25">
      <c r="B1880" s="62"/>
      <c r="C1880" s="62"/>
      <c r="D1880" s="62"/>
      <c r="E1880"/>
      <c r="F1880"/>
      <c r="G1880"/>
      <c r="H1880"/>
      <c r="I1880"/>
    </row>
    <row r="1881" spans="2:9" x14ac:dyDescent="0.25">
      <c r="B1881" s="62"/>
      <c r="C1881" s="62"/>
      <c r="D1881" s="62"/>
      <c r="E1881"/>
      <c r="F1881"/>
      <c r="G1881"/>
      <c r="H1881"/>
      <c r="I1881"/>
    </row>
    <row r="1882" spans="2:9" x14ac:dyDescent="0.25">
      <c r="B1882" s="62"/>
      <c r="C1882" s="62"/>
      <c r="D1882" s="62"/>
      <c r="E1882"/>
      <c r="F1882"/>
      <c r="G1882"/>
      <c r="H1882"/>
      <c r="I1882"/>
    </row>
    <row r="1883" spans="2:9" x14ac:dyDescent="0.25">
      <c r="B1883" s="62"/>
      <c r="C1883" s="62"/>
      <c r="D1883" s="62"/>
      <c r="E1883"/>
      <c r="F1883"/>
      <c r="G1883"/>
      <c r="H1883"/>
      <c r="I1883"/>
    </row>
    <row r="1884" spans="2:9" x14ac:dyDescent="0.25">
      <c r="B1884" s="62"/>
      <c r="C1884" s="62"/>
      <c r="D1884" s="62"/>
      <c r="E1884"/>
      <c r="F1884"/>
      <c r="G1884"/>
      <c r="H1884"/>
      <c r="I1884"/>
    </row>
    <row r="1885" spans="2:9" x14ac:dyDescent="0.25">
      <c r="B1885" s="62"/>
      <c r="C1885" s="62"/>
      <c r="D1885" s="62"/>
      <c r="E1885"/>
      <c r="F1885"/>
      <c r="G1885"/>
      <c r="H1885"/>
      <c r="I1885"/>
    </row>
    <row r="1886" spans="2:9" x14ac:dyDescent="0.25">
      <c r="B1886" s="62"/>
      <c r="C1886" s="62"/>
      <c r="D1886" s="62"/>
      <c r="E1886"/>
      <c r="F1886"/>
      <c r="G1886"/>
      <c r="H1886"/>
      <c r="I1886"/>
    </row>
    <row r="1887" spans="2:9" x14ac:dyDescent="0.25">
      <c r="B1887" s="62"/>
      <c r="C1887" s="62"/>
      <c r="D1887" s="62"/>
      <c r="E1887"/>
      <c r="F1887"/>
      <c r="G1887"/>
      <c r="H1887"/>
      <c r="I1887"/>
    </row>
    <row r="1888" spans="2:9" x14ac:dyDescent="0.25">
      <c r="B1888" s="62"/>
      <c r="C1888" s="62"/>
      <c r="D1888" s="62"/>
      <c r="E1888"/>
      <c r="F1888"/>
      <c r="G1888"/>
      <c r="H1888"/>
      <c r="I1888"/>
    </row>
    <row r="1889" spans="2:9" x14ac:dyDescent="0.25">
      <c r="B1889" s="62"/>
      <c r="C1889" s="62"/>
      <c r="D1889" s="62"/>
      <c r="E1889"/>
      <c r="F1889"/>
      <c r="G1889"/>
      <c r="H1889"/>
      <c r="I1889"/>
    </row>
    <row r="1890" spans="2:9" x14ac:dyDescent="0.25">
      <c r="B1890" s="62"/>
      <c r="C1890" s="62"/>
      <c r="D1890" s="62"/>
      <c r="E1890"/>
      <c r="F1890"/>
      <c r="G1890"/>
      <c r="H1890"/>
      <c r="I1890"/>
    </row>
    <row r="1891" spans="2:9" x14ac:dyDescent="0.25">
      <c r="B1891" s="62"/>
      <c r="C1891" s="62"/>
      <c r="D1891" s="62"/>
      <c r="E1891"/>
      <c r="F1891"/>
      <c r="G1891"/>
      <c r="H1891"/>
      <c r="I1891"/>
    </row>
    <row r="1892" spans="2:9" x14ac:dyDescent="0.25">
      <c r="B1892" s="62"/>
      <c r="C1892" s="62"/>
      <c r="D1892" s="62"/>
      <c r="E1892"/>
      <c r="F1892"/>
      <c r="G1892"/>
      <c r="H1892"/>
      <c r="I1892"/>
    </row>
    <row r="1893" spans="2:9" x14ac:dyDescent="0.25">
      <c r="B1893" s="62"/>
      <c r="C1893" s="62"/>
      <c r="D1893" s="62"/>
      <c r="E1893"/>
      <c r="F1893"/>
      <c r="G1893"/>
      <c r="H1893"/>
      <c r="I1893"/>
    </row>
    <row r="1894" spans="2:9" x14ac:dyDescent="0.25">
      <c r="B1894" s="62"/>
      <c r="C1894" s="62"/>
      <c r="D1894" s="62"/>
      <c r="E1894"/>
      <c r="F1894"/>
      <c r="G1894"/>
      <c r="H1894"/>
      <c r="I1894"/>
    </row>
    <row r="1895" spans="2:9" x14ac:dyDescent="0.25">
      <c r="B1895" s="62"/>
      <c r="C1895" s="62"/>
      <c r="D1895" s="62"/>
      <c r="E1895"/>
      <c r="F1895"/>
      <c r="G1895"/>
      <c r="H1895"/>
      <c r="I1895"/>
    </row>
    <row r="1896" spans="2:9" x14ac:dyDescent="0.25">
      <c r="B1896" s="62"/>
      <c r="C1896" s="62"/>
      <c r="D1896" s="62"/>
      <c r="E1896"/>
      <c r="F1896"/>
      <c r="G1896"/>
      <c r="H1896"/>
      <c r="I1896"/>
    </row>
    <row r="1897" spans="2:9" x14ac:dyDescent="0.25">
      <c r="B1897" s="62"/>
      <c r="C1897" s="62"/>
      <c r="D1897" s="62"/>
      <c r="E1897"/>
      <c r="F1897"/>
      <c r="G1897"/>
      <c r="H1897"/>
      <c r="I1897"/>
    </row>
    <row r="1898" spans="2:9" x14ac:dyDescent="0.25">
      <c r="B1898" s="62"/>
      <c r="C1898" s="62"/>
      <c r="D1898" s="62"/>
      <c r="E1898"/>
      <c r="F1898"/>
      <c r="G1898"/>
      <c r="H1898"/>
      <c r="I1898"/>
    </row>
    <row r="1899" spans="2:9" x14ac:dyDescent="0.25">
      <c r="B1899" s="62"/>
      <c r="C1899" s="62"/>
      <c r="D1899" s="62"/>
      <c r="E1899"/>
      <c r="F1899"/>
      <c r="G1899"/>
      <c r="H1899"/>
      <c r="I1899"/>
    </row>
    <row r="1900" spans="2:9" x14ac:dyDescent="0.25">
      <c r="B1900" s="62"/>
      <c r="C1900" s="62"/>
      <c r="D1900" s="62"/>
      <c r="E1900"/>
      <c r="F1900"/>
      <c r="G1900"/>
      <c r="H1900"/>
      <c r="I1900"/>
    </row>
    <row r="1901" spans="2:9" x14ac:dyDescent="0.25">
      <c r="B1901" s="62"/>
      <c r="C1901" s="62"/>
      <c r="D1901" s="62"/>
      <c r="E1901"/>
      <c r="F1901"/>
      <c r="G1901"/>
      <c r="H1901"/>
      <c r="I1901"/>
    </row>
    <row r="1902" spans="2:9" x14ac:dyDescent="0.25">
      <c r="B1902" s="62"/>
      <c r="C1902" s="62"/>
      <c r="D1902" s="62"/>
      <c r="E1902"/>
      <c r="F1902"/>
      <c r="G1902"/>
      <c r="H1902"/>
      <c r="I1902"/>
    </row>
    <row r="1903" spans="2:9" x14ac:dyDescent="0.25">
      <c r="B1903" s="62"/>
      <c r="C1903" s="62"/>
      <c r="D1903" s="62"/>
      <c r="E1903"/>
      <c r="F1903"/>
      <c r="G1903"/>
      <c r="H1903"/>
      <c r="I1903"/>
    </row>
    <row r="1904" spans="2:9" x14ac:dyDescent="0.25">
      <c r="B1904" s="62"/>
      <c r="C1904" s="62"/>
      <c r="D1904" s="62"/>
      <c r="E1904"/>
      <c r="F1904"/>
      <c r="G1904"/>
      <c r="H1904"/>
      <c r="I1904"/>
    </row>
    <row r="1905" spans="2:9" x14ac:dyDescent="0.25">
      <c r="B1905" s="62"/>
      <c r="C1905" s="62"/>
      <c r="D1905" s="62"/>
      <c r="E1905"/>
      <c r="F1905"/>
      <c r="G1905"/>
      <c r="H1905"/>
      <c r="I1905"/>
    </row>
    <row r="1906" spans="2:9" x14ac:dyDescent="0.25">
      <c r="B1906" s="62"/>
      <c r="C1906" s="62"/>
      <c r="D1906" s="62"/>
      <c r="E1906"/>
      <c r="F1906"/>
      <c r="G1906"/>
      <c r="H1906"/>
      <c r="I1906"/>
    </row>
    <row r="1907" spans="2:9" x14ac:dyDescent="0.25">
      <c r="B1907" s="62"/>
      <c r="C1907" s="62"/>
      <c r="D1907" s="62"/>
      <c r="E1907"/>
      <c r="F1907"/>
      <c r="G1907"/>
      <c r="H1907"/>
      <c r="I1907"/>
    </row>
    <row r="1908" spans="2:9" x14ac:dyDescent="0.25">
      <c r="B1908" s="62"/>
      <c r="C1908" s="62"/>
      <c r="D1908" s="62"/>
      <c r="E1908"/>
      <c r="F1908"/>
      <c r="G1908"/>
      <c r="H1908"/>
      <c r="I1908"/>
    </row>
    <row r="1909" spans="2:9" x14ac:dyDescent="0.25">
      <c r="B1909" s="62"/>
      <c r="C1909" s="62"/>
      <c r="D1909" s="62"/>
      <c r="E1909"/>
      <c r="F1909"/>
      <c r="G1909"/>
      <c r="H1909"/>
      <c r="I1909"/>
    </row>
    <row r="1910" spans="2:9" x14ac:dyDescent="0.25">
      <c r="B1910" s="62"/>
      <c r="C1910" s="62"/>
      <c r="D1910" s="62"/>
      <c r="E1910"/>
      <c r="F1910"/>
      <c r="G1910"/>
      <c r="H1910"/>
      <c r="I1910"/>
    </row>
    <row r="1911" spans="2:9" x14ac:dyDescent="0.25">
      <c r="B1911" s="62"/>
      <c r="C1911" s="62"/>
      <c r="D1911" s="62"/>
      <c r="E1911"/>
      <c r="F1911"/>
      <c r="G1911"/>
      <c r="H1911"/>
      <c r="I1911"/>
    </row>
    <row r="1912" spans="2:9" x14ac:dyDescent="0.25">
      <c r="B1912" s="62"/>
      <c r="C1912" s="62"/>
      <c r="D1912" s="62"/>
      <c r="E1912"/>
      <c r="F1912"/>
      <c r="G1912"/>
      <c r="H1912"/>
      <c r="I1912"/>
    </row>
    <row r="1913" spans="2:9" x14ac:dyDescent="0.25">
      <c r="B1913" s="62"/>
      <c r="C1913" s="62"/>
      <c r="D1913" s="62"/>
      <c r="E1913"/>
      <c r="F1913"/>
      <c r="G1913"/>
      <c r="H1913"/>
      <c r="I1913"/>
    </row>
    <row r="1914" spans="2:9" x14ac:dyDescent="0.25">
      <c r="B1914" s="62"/>
      <c r="C1914" s="62"/>
      <c r="D1914" s="62"/>
      <c r="E1914"/>
      <c r="F1914"/>
      <c r="G1914"/>
      <c r="H1914"/>
      <c r="I1914"/>
    </row>
    <row r="1915" spans="2:9" x14ac:dyDescent="0.25">
      <c r="B1915" s="62"/>
      <c r="C1915" s="62"/>
      <c r="D1915" s="62"/>
      <c r="E1915"/>
      <c r="F1915"/>
      <c r="G1915"/>
      <c r="H1915"/>
      <c r="I1915"/>
    </row>
    <row r="1916" spans="2:9" x14ac:dyDescent="0.25">
      <c r="B1916" s="62"/>
      <c r="C1916" s="62"/>
      <c r="D1916" s="62"/>
      <c r="E1916"/>
      <c r="F1916"/>
      <c r="G1916"/>
      <c r="H1916"/>
      <c r="I1916"/>
    </row>
    <row r="1917" spans="2:9" x14ac:dyDescent="0.25">
      <c r="B1917" s="62"/>
      <c r="C1917" s="62"/>
      <c r="D1917" s="62"/>
      <c r="E1917"/>
      <c r="F1917"/>
      <c r="G1917"/>
      <c r="H1917"/>
      <c r="I1917"/>
    </row>
    <row r="1918" spans="2:9" x14ac:dyDescent="0.25">
      <c r="B1918" s="62"/>
      <c r="C1918" s="62"/>
      <c r="D1918" s="62"/>
      <c r="E1918"/>
      <c r="F1918"/>
      <c r="G1918"/>
      <c r="H1918"/>
      <c r="I1918"/>
    </row>
    <row r="1919" spans="2:9" x14ac:dyDescent="0.25">
      <c r="B1919" s="62"/>
      <c r="C1919" s="62"/>
      <c r="D1919" s="62"/>
      <c r="E1919"/>
      <c r="F1919"/>
      <c r="G1919"/>
      <c r="H1919"/>
      <c r="I1919"/>
    </row>
    <row r="1920" spans="2:9" x14ac:dyDescent="0.25">
      <c r="B1920" s="62"/>
      <c r="C1920" s="62"/>
      <c r="D1920" s="62"/>
      <c r="E1920"/>
      <c r="F1920"/>
      <c r="G1920"/>
      <c r="H1920"/>
      <c r="I1920"/>
    </row>
    <row r="1921" spans="2:9" x14ac:dyDescent="0.25">
      <c r="B1921" s="62"/>
      <c r="C1921" s="62"/>
      <c r="D1921" s="62"/>
      <c r="E1921"/>
      <c r="F1921"/>
      <c r="G1921"/>
      <c r="H1921"/>
      <c r="I1921"/>
    </row>
    <row r="1922" spans="2:9" x14ac:dyDescent="0.25">
      <c r="B1922" s="62"/>
      <c r="C1922" s="62"/>
      <c r="D1922" s="62"/>
      <c r="E1922"/>
      <c r="F1922"/>
      <c r="G1922"/>
      <c r="H1922"/>
      <c r="I1922"/>
    </row>
    <row r="1923" spans="2:9" x14ac:dyDescent="0.25">
      <c r="B1923" s="62"/>
      <c r="C1923" s="62"/>
      <c r="D1923" s="62"/>
      <c r="E1923"/>
      <c r="F1923"/>
      <c r="G1923"/>
      <c r="H1923"/>
      <c r="I1923"/>
    </row>
    <row r="1924" spans="2:9" x14ac:dyDescent="0.25">
      <c r="B1924" s="62"/>
      <c r="C1924" s="62"/>
      <c r="D1924" s="62"/>
      <c r="E1924"/>
      <c r="F1924"/>
      <c r="G1924"/>
      <c r="H1924"/>
      <c r="I1924"/>
    </row>
    <row r="1925" spans="2:9" x14ac:dyDescent="0.25">
      <c r="B1925" s="62"/>
      <c r="C1925" s="62"/>
      <c r="D1925" s="62"/>
      <c r="E1925"/>
      <c r="F1925"/>
      <c r="G1925"/>
      <c r="H1925"/>
      <c r="I1925"/>
    </row>
    <row r="1926" spans="2:9" x14ac:dyDescent="0.25">
      <c r="B1926" s="62"/>
      <c r="C1926" s="62"/>
      <c r="D1926" s="62"/>
      <c r="E1926"/>
      <c r="F1926"/>
      <c r="G1926"/>
      <c r="H1926"/>
      <c r="I1926"/>
    </row>
    <row r="1927" spans="2:9" x14ac:dyDescent="0.25">
      <c r="B1927" s="62"/>
      <c r="C1927" s="62"/>
      <c r="D1927" s="62"/>
      <c r="E1927"/>
      <c r="F1927"/>
      <c r="G1927"/>
      <c r="H1927"/>
      <c r="I1927"/>
    </row>
    <row r="1928" spans="2:9" x14ac:dyDescent="0.25">
      <c r="B1928" s="62"/>
      <c r="C1928" s="62"/>
      <c r="D1928" s="62"/>
      <c r="E1928"/>
      <c r="F1928"/>
      <c r="G1928"/>
      <c r="H1928"/>
      <c r="I1928"/>
    </row>
    <row r="1929" spans="2:9" x14ac:dyDescent="0.25">
      <c r="B1929" s="62"/>
      <c r="C1929" s="62"/>
      <c r="D1929" s="62"/>
      <c r="E1929"/>
      <c r="F1929"/>
      <c r="G1929"/>
      <c r="H1929"/>
      <c r="I1929"/>
    </row>
    <row r="1930" spans="2:9" x14ac:dyDescent="0.25">
      <c r="B1930" s="62"/>
      <c r="C1930" s="62"/>
      <c r="D1930" s="62"/>
      <c r="E1930"/>
      <c r="F1930"/>
      <c r="G1930"/>
      <c r="H1930"/>
      <c r="I1930"/>
    </row>
    <row r="1931" spans="2:9" x14ac:dyDescent="0.25">
      <c r="B1931" s="62"/>
      <c r="C1931" s="62"/>
      <c r="D1931" s="62"/>
      <c r="E1931"/>
      <c r="F1931"/>
      <c r="G1931"/>
      <c r="H1931"/>
      <c r="I1931"/>
    </row>
    <row r="1932" spans="2:9" x14ac:dyDescent="0.25">
      <c r="B1932" s="62"/>
      <c r="C1932" s="62"/>
      <c r="D1932" s="62"/>
      <c r="E1932"/>
      <c r="F1932"/>
      <c r="G1932"/>
      <c r="H1932"/>
      <c r="I1932"/>
    </row>
    <row r="1933" spans="2:9" x14ac:dyDescent="0.25">
      <c r="B1933" s="62"/>
      <c r="C1933" s="62"/>
      <c r="D1933" s="62"/>
      <c r="E1933"/>
      <c r="F1933"/>
      <c r="G1933"/>
      <c r="H1933"/>
      <c r="I1933"/>
    </row>
    <row r="1934" spans="2:9" x14ac:dyDescent="0.25">
      <c r="B1934" s="62"/>
      <c r="C1934" s="62"/>
      <c r="D1934" s="62"/>
      <c r="E1934"/>
      <c r="F1934"/>
      <c r="G1934"/>
      <c r="H1934"/>
      <c r="I1934"/>
    </row>
    <row r="1935" spans="2:9" x14ac:dyDescent="0.25">
      <c r="B1935" s="62"/>
      <c r="C1935" s="62"/>
      <c r="D1935" s="62"/>
      <c r="E1935"/>
      <c r="F1935"/>
      <c r="G1935"/>
      <c r="H1935"/>
      <c r="I1935"/>
    </row>
    <row r="1936" spans="2:9" x14ac:dyDescent="0.25">
      <c r="B1936" s="62"/>
      <c r="C1936" s="62"/>
      <c r="D1936" s="62"/>
      <c r="E1936"/>
      <c r="F1936"/>
      <c r="G1936"/>
      <c r="H1936"/>
      <c r="I1936"/>
    </row>
    <row r="1937" spans="2:9" x14ac:dyDescent="0.25">
      <c r="B1937" s="62"/>
      <c r="C1937" s="62"/>
      <c r="D1937" s="62"/>
      <c r="E1937"/>
      <c r="F1937"/>
      <c r="G1937"/>
      <c r="H1937"/>
      <c r="I1937"/>
    </row>
    <row r="1938" spans="2:9" x14ac:dyDescent="0.25">
      <c r="B1938" s="62"/>
      <c r="C1938" s="62"/>
      <c r="D1938" s="62"/>
      <c r="E1938"/>
      <c r="F1938"/>
      <c r="G1938"/>
      <c r="H1938"/>
      <c r="I1938"/>
    </row>
    <row r="1939" spans="2:9" x14ac:dyDescent="0.25">
      <c r="B1939" s="62"/>
      <c r="C1939" s="62"/>
      <c r="D1939" s="62"/>
      <c r="E1939"/>
      <c r="F1939"/>
      <c r="G1939"/>
      <c r="H1939"/>
      <c r="I1939"/>
    </row>
    <row r="1940" spans="2:9" x14ac:dyDescent="0.25">
      <c r="B1940" s="62"/>
      <c r="C1940" s="62"/>
      <c r="D1940" s="62"/>
      <c r="E1940"/>
      <c r="F1940"/>
      <c r="G1940"/>
      <c r="H1940"/>
      <c r="I1940"/>
    </row>
    <row r="1941" spans="2:9" x14ac:dyDescent="0.25">
      <c r="B1941" s="62"/>
      <c r="C1941" s="62"/>
      <c r="D1941" s="62"/>
      <c r="E1941"/>
      <c r="F1941"/>
      <c r="G1941"/>
      <c r="H1941"/>
      <c r="I1941"/>
    </row>
    <row r="1942" spans="2:9" x14ac:dyDescent="0.25">
      <c r="B1942" s="62"/>
      <c r="C1942" s="62"/>
      <c r="D1942" s="62"/>
      <c r="E1942"/>
      <c r="F1942"/>
      <c r="G1942"/>
      <c r="H1942"/>
      <c r="I1942"/>
    </row>
    <row r="1943" spans="2:9" x14ac:dyDescent="0.25">
      <c r="B1943" s="62"/>
      <c r="C1943" s="62"/>
      <c r="D1943" s="62"/>
      <c r="E1943"/>
      <c r="F1943"/>
      <c r="G1943"/>
      <c r="H1943"/>
      <c r="I1943"/>
    </row>
    <row r="1944" spans="2:9" x14ac:dyDescent="0.25">
      <c r="B1944" s="62"/>
      <c r="C1944" s="62"/>
      <c r="D1944" s="62"/>
      <c r="E1944"/>
      <c r="F1944"/>
      <c r="G1944"/>
      <c r="H1944"/>
      <c r="I1944"/>
    </row>
    <row r="1945" spans="2:9" x14ac:dyDescent="0.25">
      <c r="B1945" s="62"/>
      <c r="C1945" s="62"/>
      <c r="D1945" s="62"/>
      <c r="E1945"/>
      <c r="F1945"/>
      <c r="G1945"/>
      <c r="H1945"/>
      <c r="I1945"/>
    </row>
    <row r="1946" spans="2:9" x14ac:dyDescent="0.25">
      <c r="B1946" s="62"/>
      <c r="C1946" s="62"/>
      <c r="D1946" s="62"/>
      <c r="E1946"/>
      <c r="F1946"/>
      <c r="G1946"/>
      <c r="H1946"/>
      <c r="I1946"/>
    </row>
    <row r="1947" spans="2:9" x14ac:dyDescent="0.25">
      <c r="B1947" s="62"/>
      <c r="C1947" s="62"/>
      <c r="D1947" s="62"/>
      <c r="E1947"/>
      <c r="F1947"/>
      <c r="G1947"/>
      <c r="H1947"/>
      <c r="I1947"/>
    </row>
    <row r="1948" spans="2:9" x14ac:dyDescent="0.25">
      <c r="B1948" s="62"/>
      <c r="C1948" s="62"/>
      <c r="D1948" s="62"/>
      <c r="E1948"/>
      <c r="F1948"/>
      <c r="G1948"/>
      <c r="H1948"/>
      <c r="I1948"/>
    </row>
    <row r="1949" spans="2:9" x14ac:dyDescent="0.25">
      <c r="B1949" s="62"/>
      <c r="C1949" s="62"/>
      <c r="D1949" s="62"/>
      <c r="E1949"/>
      <c r="F1949"/>
      <c r="G1949"/>
      <c r="H1949"/>
      <c r="I1949"/>
    </row>
    <row r="1950" spans="2:9" x14ac:dyDescent="0.25">
      <c r="B1950" s="62"/>
      <c r="C1950" s="62"/>
      <c r="D1950" s="62"/>
      <c r="E1950"/>
      <c r="F1950"/>
      <c r="G1950"/>
      <c r="H1950"/>
      <c r="I1950"/>
    </row>
    <row r="1951" spans="2:9" x14ac:dyDescent="0.25">
      <c r="B1951" s="62"/>
      <c r="C1951" s="62"/>
      <c r="D1951" s="62"/>
      <c r="E1951"/>
      <c r="F1951"/>
      <c r="G1951"/>
      <c r="H1951"/>
      <c r="I1951"/>
    </row>
    <row r="1952" spans="2:9" x14ac:dyDescent="0.25">
      <c r="B1952" s="62"/>
      <c r="C1952" s="62"/>
      <c r="D1952" s="62"/>
      <c r="E1952"/>
      <c r="F1952"/>
      <c r="G1952"/>
      <c r="H1952"/>
      <c r="I1952"/>
    </row>
    <row r="1953" spans="2:9" x14ac:dyDescent="0.25">
      <c r="B1953" s="62"/>
      <c r="C1953" s="62"/>
      <c r="D1953" s="62"/>
      <c r="E1953"/>
      <c r="F1953"/>
      <c r="G1953"/>
      <c r="H1953"/>
      <c r="I1953"/>
    </row>
    <row r="1954" spans="2:9" x14ac:dyDescent="0.25">
      <c r="B1954" s="62"/>
      <c r="C1954" s="62"/>
      <c r="D1954" s="62"/>
      <c r="E1954"/>
      <c r="F1954"/>
      <c r="G1954"/>
      <c r="H1954"/>
      <c r="I1954"/>
    </row>
    <row r="1955" spans="2:9" x14ac:dyDescent="0.25">
      <c r="B1955" s="62"/>
      <c r="C1955" s="62"/>
      <c r="D1955" s="62"/>
      <c r="E1955"/>
      <c r="F1955"/>
      <c r="G1955"/>
      <c r="H1955"/>
      <c r="I1955"/>
    </row>
    <row r="1956" spans="2:9" x14ac:dyDescent="0.25">
      <c r="B1956" s="62"/>
      <c r="C1956" s="62"/>
      <c r="D1956" s="62"/>
      <c r="E1956"/>
      <c r="F1956"/>
      <c r="G1956"/>
      <c r="H1956"/>
      <c r="I1956"/>
    </row>
    <row r="1957" spans="2:9" x14ac:dyDescent="0.25">
      <c r="B1957" s="62"/>
      <c r="C1957" s="62"/>
      <c r="D1957" s="62"/>
      <c r="E1957"/>
      <c r="F1957"/>
      <c r="G1957"/>
      <c r="H1957"/>
      <c r="I1957"/>
    </row>
    <row r="1958" spans="2:9" x14ac:dyDescent="0.25">
      <c r="B1958" s="62"/>
      <c r="C1958" s="62"/>
      <c r="D1958" s="62"/>
      <c r="E1958"/>
      <c r="F1958"/>
      <c r="G1958"/>
      <c r="H1958"/>
      <c r="I1958"/>
    </row>
    <row r="1959" spans="2:9" x14ac:dyDescent="0.25">
      <c r="B1959" s="62"/>
      <c r="C1959" s="62"/>
      <c r="D1959" s="62"/>
      <c r="E1959"/>
      <c r="F1959"/>
      <c r="G1959"/>
      <c r="H1959"/>
      <c r="I1959"/>
    </row>
    <row r="1960" spans="2:9" x14ac:dyDescent="0.25">
      <c r="B1960" s="62"/>
      <c r="C1960" s="62"/>
      <c r="D1960" s="62"/>
      <c r="E1960"/>
      <c r="F1960"/>
      <c r="G1960"/>
      <c r="H1960"/>
      <c r="I1960"/>
    </row>
    <row r="1961" spans="2:9" x14ac:dyDescent="0.25">
      <c r="B1961" s="62"/>
      <c r="C1961" s="62"/>
      <c r="D1961" s="62"/>
      <c r="E1961"/>
      <c r="F1961"/>
      <c r="G1961"/>
      <c r="H1961"/>
      <c r="I1961"/>
    </row>
    <row r="1962" spans="2:9" x14ac:dyDescent="0.25">
      <c r="B1962" s="62"/>
      <c r="C1962" s="62"/>
      <c r="D1962" s="62"/>
      <c r="E1962"/>
      <c r="F1962"/>
      <c r="G1962"/>
      <c r="H1962"/>
      <c r="I1962"/>
    </row>
    <row r="1963" spans="2:9" x14ac:dyDescent="0.25">
      <c r="B1963" s="62"/>
      <c r="C1963" s="62"/>
      <c r="D1963" s="62"/>
      <c r="E1963"/>
      <c r="F1963"/>
      <c r="G1963"/>
      <c r="H1963"/>
      <c r="I1963"/>
    </row>
    <row r="1964" spans="2:9" x14ac:dyDescent="0.25">
      <c r="B1964" s="62"/>
      <c r="C1964" s="62"/>
      <c r="D1964" s="62"/>
      <c r="E1964"/>
      <c r="F1964"/>
      <c r="G1964"/>
      <c r="H1964"/>
      <c r="I1964"/>
    </row>
    <row r="1965" spans="2:9" x14ac:dyDescent="0.25">
      <c r="B1965" s="62"/>
      <c r="C1965" s="62"/>
      <c r="D1965" s="62"/>
      <c r="E1965"/>
      <c r="F1965"/>
      <c r="G1965"/>
      <c r="H1965"/>
      <c r="I1965"/>
    </row>
    <row r="1966" spans="2:9" x14ac:dyDescent="0.25">
      <c r="B1966" s="62"/>
      <c r="C1966" s="62"/>
      <c r="D1966" s="62"/>
      <c r="E1966"/>
      <c r="F1966"/>
      <c r="G1966"/>
      <c r="H1966"/>
      <c r="I1966"/>
    </row>
    <row r="1967" spans="2:9" x14ac:dyDescent="0.25">
      <c r="B1967" s="62"/>
      <c r="C1967" s="62"/>
      <c r="D1967" s="62"/>
      <c r="E1967"/>
      <c r="F1967"/>
      <c r="G1967"/>
      <c r="H1967"/>
      <c r="I1967"/>
    </row>
    <row r="1968" spans="2:9" x14ac:dyDescent="0.25">
      <c r="B1968" s="62"/>
      <c r="C1968" s="62"/>
      <c r="D1968" s="62"/>
      <c r="E1968"/>
      <c r="F1968"/>
      <c r="G1968"/>
      <c r="H1968"/>
      <c r="I1968"/>
    </row>
    <row r="1969" spans="2:9" x14ac:dyDescent="0.25">
      <c r="B1969" s="62"/>
      <c r="C1969" s="62"/>
      <c r="D1969" s="62"/>
      <c r="E1969"/>
      <c r="F1969"/>
      <c r="G1969"/>
      <c r="H1969"/>
      <c r="I1969"/>
    </row>
    <row r="1970" spans="2:9" x14ac:dyDescent="0.25">
      <c r="B1970" s="62"/>
      <c r="C1970" s="62"/>
      <c r="D1970" s="62"/>
      <c r="E1970"/>
      <c r="F1970"/>
      <c r="G1970"/>
      <c r="H1970"/>
      <c r="I1970"/>
    </row>
    <row r="1971" spans="2:9" x14ac:dyDescent="0.25">
      <c r="B1971" s="62"/>
      <c r="C1971" s="62"/>
      <c r="D1971" s="62"/>
      <c r="E1971"/>
      <c r="F1971"/>
      <c r="G1971"/>
      <c r="H1971"/>
      <c r="I1971"/>
    </row>
    <row r="1972" spans="2:9" x14ac:dyDescent="0.25">
      <c r="B1972" s="62"/>
      <c r="C1972" s="62"/>
      <c r="D1972" s="62"/>
      <c r="E1972"/>
      <c r="F1972"/>
      <c r="G1972"/>
      <c r="H1972"/>
      <c r="I1972"/>
    </row>
    <row r="1973" spans="2:9" x14ac:dyDescent="0.25">
      <c r="B1973" s="62"/>
      <c r="C1973" s="62"/>
      <c r="D1973" s="62"/>
      <c r="E1973"/>
      <c r="F1973"/>
      <c r="G1973"/>
      <c r="H1973"/>
      <c r="I1973"/>
    </row>
    <row r="1974" spans="2:9" x14ac:dyDescent="0.25">
      <c r="B1974" s="62"/>
      <c r="C1974" s="62"/>
      <c r="D1974" s="62"/>
      <c r="E1974"/>
      <c r="F1974"/>
      <c r="G1974"/>
      <c r="H1974"/>
      <c r="I1974"/>
    </row>
    <row r="1975" spans="2:9" x14ac:dyDescent="0.25">
      <c r="B1975" s="62"/>
      <c r="C1975" s="62"/>
      <c r="D1975" s="62"/>
      <c r="E1975"/>
      <c r="F1975"/>
      <c r="G1975"/>
      <c r="H1975"/>
      <c r="I1975"/>
    </row>
    <row r="1976" spans="2:9" x14ac:dyDescent="0.25">
      <c r="B1976" s="62"/>
      <c r="C1976" s="62"/>
      <c r="D1976" s="62"/>
      <c r="E1976"/>
      <c r="F1976"/>
      <c r="G1976"/>
      <c r="H1976"/>
      <c r="I1976"/>
    </row>
    <row r="1977" spans="2:9" x14ac:dyDescent="0.25">
      <c r="B1977" s="62"/>
      <c r="C1977" s="62"/>
      <c r="D1977" s="62"/>
      <c r="E1977"/>
      <c r="F1977"/>
      <c r="G1977"/>
      <c r="H1977"/>
      <c r="I1977"/>
    </row>
    <row r="1978" spans="2:9" x14ac:dyDescent="0.25">
      <c r="B1978" s="62"/>
      <c r="C1978" s="62"/>
      <c r="D1978" s="62"/>
      <c r="E1978"/>
      <c r="F1978"/>
      <c r="G1978"/>
      <c r="H1978"/>
      <c r="I1978"/>
    </row>
    <row r="1979" spans="2:9" x14ac:dyDescent="0.25">
      <c r="B1979" s="62"/>
      <c r="C1979" s="62"/>
      <c r="D1979" s="62"/>
      <c r="E1979"/>
      <c r="F1979"/>
      <c r="G1979"/>
      <c r="H1979"/>
      <c r="I1979"/>
    </row>
    <row r="1980" spans="2:9" x14ac:dyDescent="0.25">
      <c r="B1980" s="62"/>
      <c r="C1980" s="62"/>
      <c r="D1980" s="62"/>
      <c r="E1980"/>
      <c r="F1980"/>
      <c r="G1980"/>
      <c r="H1980"/>
      <c r="I1980"/>
    </row>
    <row r="1981" spans="2:9" x14ac:dyDescent="0.25">
      <c r="B1981" s="62"/>
      <c r="C1981" s="62"/>
      <c r="D1981" s="62"/>
      <c r="E1981"/>
      <c r="F1981"/>
      <c r="G1981"/>
      <c r="H1981"/>
      <c r="I1981"/>
    </row>
    <row r="1982" spans="2:9" x14ac:dyDescent="0.25">
      <c r="B1982" s="62"/>
      <c r="C1982" s="62"/>
      <c r="D1982" s="62"/>
      <c r="E1982"/>
      <c r="F1982"/>
      <c r="G1982"/>
      <c r="H1982"/>
      <c r="I1982"/>
    </row>
    <row r="1983" spans="2:9" x14ac:dyDescent="0.25">
      <c r="B1983" s="62"/>
      <c r="C1983" s="62"/>
      <c r="D1983" s="62"/>
      <c r="E1983"/>
      <c r="F1983"/>
      <c r="G1983"/>
      <c r="H1983"/>
      <c r="I1983"/>
    </row>
    <row r="1984" spans="2:9" x14ac:dyDescent="0.25">
      <c r="B1984" s="62"/>
      <c r="C1984" s="62"/>
      <c r="D1984" s="62"/>
      <c r="E1984"/>
      <c r="F1984"/>
      <c r="G1984"/>
      <c r="H1984"/>
      <c r="I1984"/>
    </row>
    <row r="1985" spans="2:9" x14ac:dyDescent="0.25">
      <c r="B1985" s="62"/>
      <c r="C1985" s="62"/>
      <c r="D1985" s="62"/>
      <c r="E1985"/>
      <c r="F1985"/>
      <c r="G1985"/>
      <c r="H1985"/>
      <c r="I1985"/>
    </row>
    <row r="1986" spans="2:9" x14ac:dyDescent="0.25">
      <c r="B1986" s="62"/>
      <c r="C1986" s="62"/>
      <c r="D1986" s="62"/>
      <c r="E1986"/>
      <c r="F1986"/>
      <c r="G1986"/>
      <c r="H1986"/>
      <c r="I1986"/>
    </row>
    <row r="1987" spans="2:9" x14ac:dyDescent="0.25">
      <c r="B1987" s="62"/>
      <c r="C1987" s="62"/>
      <c r="D1987" s="62"/>
      <c r="E1987"/>
      <c r="F1987"/>
      <c r="G1987"/>
      <c r="H1987"/>
      <c r="I1987"/>
    </row>
    <row r="1988" spans="2:9" x14ac:dyDescent="0.25">
      <c r="B1988" s="62"/>
      <c r="C1988" s="62"/>
      <c r="D1988" s="62"/>
      <c r="E1988"/>
      <c r="F1988"/>
      <c r="G1988"/>
      <c r="H1988"/>
      <c r="I1988"/>
    </row>
    <row r="1989" spans="2:9" x14ac:dyDescent="0.25">
      <c r="B1989" s="62"/>
      <c r="C1989" s="62"/>
      <c r="D1989" s="62"/>
      <c r="E1989"/>
      <c r="F1989"/>
      <c r="G1989"/>
      <c r="H1989"/>
      <c r="I1989"/>
    </row>
    <row r="1990" spans="2:9" x14ac:dyDescent="0.25">
      <c r="B1990" s="62"/>
      <c r="C1990" s="62"/>
      <c r="D1990" s="62"/>
      <c r="E1990"/>
      <c r="F1990"/>
      <c r="G1990"/>
      <c r="H1990"/>
      <c r="I1990"/>
    </row>
    <row r="1991" spans="2:9" x14ac:dyDescent="0.25">
      <c r="B1991" s="62"/>
      <c r="C1991" s="62"/>
      <c r="D1991" s="62"/>
      <c r="E1991"/>
      <c r="F1991"/>
      <c r="G1991"/>
      <c r="H1991"/>
      <c r="I1991"/>
    </row>
    <row r="1992" spans="2:9" x14ac:dyDescent="0.25">
      <c r="B1992" s="62"/>
      <c r="C1992" s="62"/>
      <c r="D1992" s="62"/>
      <c r="E1992"/>
      <c r="F1992"/>
      <c r="G1992"/>
      <c r="H1992"/>
      <c r="I1992"/>
    </row>
    <row r="1993" spans="2:9" x14ac:dyDescent="0.25">
      <c r="B1993" s="62"/>
      <c r="C1993" s="62"/>
      <c r="D1993" s="62"/>
      <c r="E1993"/>
      <c r="F1993"/>
      <c r="G1993"/>
      <c r="H1993"/>
      <c r="I1993"/>
    </row>
    <row r="1994" spans="2:9" x14ac:dyDescent="0.25">
      <c r="B1994" s="62"/>
      <c r="C1994" s="62"/>
      <c r="D1994" s="62"/>
      <c r="E1994"/>
      <c r="F1994"/>
      <c r="G1994"/>
      <c r="H1994"/>
      <c r="I1994"/>
    </row>
    <row r="1995" spans="2:9" x14ac:dyDescent="0.25">
      <c r="B1995" s="62"/>
      <c r="C1995" s="62"/>
      <c r="D1995" s="62"/>
      <c r="E1995"/>
      <c r="F1995"/>
      <c r="G1995"/>
      <c r="H1995"/>
      <c r="I1995"/>
    </row>
    <row r="1996" spans="2:9" x14ac:dyDescent="0.25">
      <c r="B1996" s="62"/>
      <c r="C1996" s="62"/>
      <c r="D1996" s="62"/>
      <c r="E1996"/>
      <c r="F1996"/>
      <c r="G1996"/>
      <c r="H1996"/>
      <c r="I1996"/>
    </row>
    <row r="1997" spans="2:9" x14ac:dyDescent="0.25">
      <c r="B1997" s="62"/>
      <c r="C1997" s="62"/>
      <c r="D1997" s="62"/>
      <c r="E1997"/>
      <c r="F1997"/>
      <c r="G1997"/>
      <c r="H1997"/>
      <c r="I1997"/>
    </row>
    <row r="1998" spans="2:9" x14ac:dyDescent="0.25">
      <c r="B1998" s="62"/>
      <c r="C1998" s="62"/>
      <c r="D1998" s="62"/>
      <c r="E1998"/>
      <c r="F1998"/>
      <c r="G1998"/>
      <c r="H1998"/>
      <c r="I1998"/>
    </row>
    <row r="1999" spans="2:9" x14ac:dyDescent="0.25">
      <c r="B1999" s="62"/>
      <c r="C1999" s="62"/>
      <c r="D1999" s="62"/>
      <c r="E1999"/>
      <c r="F1999"/>
      <c r="G1999"/>
      <c r="H1999"/>
      <c r="I1999"/>
    </row>
    <row r="2000" spans="2:9" x14ac:dyDescent="0.25">
      <c r="B2000" s="62"/>
      <c r="C2000" s="62"/>
      <c r="D2000" s="62"/>
      <c r="E2000"/>
      <c r="F2000"/>
      <c r="G2000"/>
      <c r="H2000"/>
      <c r="I2000"/>
    </row>
    <row r="2001" spans="2:9" x14ac:dyDescent="0.25">
      <c r="B2001" s="62"/>
      <c r="C2001" s="62"/>
      <c r="D2001" s="62"/>
      <c r="E2001"/>
      <c r="F2001"/>
      <c r="G2001"/>
      <c r="H2001"/>
      <c r="I2001"/>
    </row>
    <row r="2002" spans="2:9" x14ac:dyDescent="0.25">
      <c r="B2002" s="62"/>
      <c r="C2002" s="62"/>
      <c r="D2002" s="62"/>
      <c r="E2002"/>
      <c r="F2002"/>
      <c r="G2002"/>
      <c r="H2002"/>
      <c r="I2002"/>
    </row>
    <row r="2003" spans="2:9" x14ac:dyDescent="0.25">
      <c r="B2003" s="62"/>
      <c r="C2003" s="62"/>
      <c r="D2003" s="62"/>
      <c r="E2003"/>
      <c r="F2003"/>
      <c r="G2003"/>
      <c r="H2003"/>
      <c r="I2003"/>
    </row>
    <row r="2004" spans="2:9" x14ac:dyDescent="0.25">
      <c r="B2004" s="62"/>
      <c r="C2004" s="62"/>
      <c r="D2004" s="62"/>
      <c r="E2004"/>
      <c r="F2004"/>
      <c r="G2004"/>
      <c r="H2004"/>
      <c r="I2004"/>
    </row>
    <row r="2005" spans="2:9" x14ac:dyDescent="0.25">
      <c r="B2005" s="62"/>
      <c r="C2005" s="62"/>
      <c r="D2005" s="62"/>
      <c r="E2005"/>
      <c r="F2005"/>
      <c r="G2005"/>
      <c r="H2005"/>
      <c r="I2005"/>
    </row>
    <row r="2006" spans="2:9" x14ac:dyDescent="0.25">
      <c r="B2006" s="62"/>
      <c r="C2006" s="62"/>
      <c r="D2006" s="62"/>
      <c r="E2006"/>
      <c r="F2006"/>
      <c r="G2006"/>
      <c r="H2006"/>
      <c r="I2006"/>
    </row>
    <row r="2007" spans="2:9" x14ac:dyDescent="0.25">
      <c r="B2007" s="62"/>
      <c r="C2007" s="62"/>
      <c r="D2007" s="62"/>
      <c r="E2007"/>
      <c r="F2007"/>
      <c r="G2007"/>
      <c r="H2007"/>
      <c r="I2007"/>
    </row>
    <row r="2008" spans="2:9" x14ac:dyDescent="0.25">
      <c r="B2008" s="62"/>
      <c r="C2008" s="62"/>
      <c r="D2008" s="62"/>
      <c r="E2008"/>
      <c r="F2008"/>
      <c r="G2008"/>
      <c r="H2008"/>
      <c r="I2008"/>
    </row>
    <row r="2009" spans="2:9" x14ac:dyDescent="0.25">
      <c r="B2009" s="62"/>
      <c r="C2009" s="62"/>
      <c r="D2009" s="62"/>
      <c r="E2009"/>
      <c r="F2009"/>
      <c r="G2009"/>
      <c r="H2009"/>
      <c r="I2009"/>
    </row>
    <row r="2010" spans="2:9" x14ac:dyDescent="0.25">
      <c r="B2010" s="62"/>
      <c r="C2010" s="62"/>
      <c r="D2010" s="62"/>
      <c r="E2010"/>
      <c r="F2010"/>
      <c r="G2010"/>
      <c r="H2010"/>
      <c r="I2010"/>
    </row>
    <row r="2011" spans="2:9" x14ac:dyDescent="0.25">
      <c r="B2011" s="62"/>
      <c r="C2011" s="62"/>
      <c r="D2011" s="62"/>
      <c r="E2011"/>
      <c r="F2011"/>
      <c r="G2011"/>
      <c r="H2011"/>
      <c r="I2011"/>
    </row>
    <row r="2012" spans="2:9" x14ac:dyDescent="0.25">
      <c r="B2012" s="62"/>
      <c r="C2012" s="62"/>
      <c r="D2012" s="62"/>
      <c r="E2012"/>
      <c r="F2012"/>
      <c r="G2012"/>
      <c r="H2012"/>
      <c r="I2012"/>
    </row>
    <row r="2013" spans="2:9" x14ac:dyDescent="0.25">
      <c r="B2013" s="62"/>
      <c r="C2013" s="62"/>
      <c r="D2013" s="62"/>
      <c r="E2013"/>
      <c r="F2013"/>
      <c r="G2013"/>
      <c r="H2013"/>
      <c r="I2013"/>
    </row>
    <row r="2014" spans="2:9" x14ac:dyDescent="0.25">
      <c r="B2014" s="62"/>
      <c r="C2014" s="62"/>
      <c r="D2014" s="62"/>
      <c r="E2014"/>
      <c r="F2014"/>
      <c r="G2014"/>
      <c r="H2014"/>
      <c r="I2014"/>
    </row>
    <row r="2015" spans="2:9" x14ac:dyDescent="0.25">
      <c r="B2015" s="62"/>
      <c r="C2015" s="62"/>
      <c r="D2015" s="62"/>
      <c r="E2015"/>
      <c r="F2015"/>
      <c r="G2015"/>
      <c r="H2015"/>
      <c r="I2015"/>
    </row>
    <row r="2016" spans="2:9" x14ac:dyDescent="0.25">
      <c r="B2016" s="62"/>
      <c r="C2016" s="62"/>
      <c r="D2016" s="62"/>
      <c r="E2016"/>
      <c r="F2016"/>
      <c r="G2016"/>
      <c r="H2016"/>
      <c r="I2016"/>
    </row>
    <row r="2017" spans="2:9" x14ac:dyDescent="0.25">
      <c r="B2017" s="62"/>
      <c r="C2017" s="62"/>
      <c r="D2017" s="62"/>
      <c r="E2017"/>
      <c r="F2017"/>
      <c r="G2017"/>
      <c r="H2017"/>
      <c r="I2017"/>
    </row>
    <row r="2018" spans="2:9" x14ac:dyDescent="0.25">
      <c r="B2018" s="62"/>
      <c r="C2018" s="62"/>
      <c r="D2018" s="62"/>
      <c r="E2018"/>
      <c r="F2018"/>
      <c r="G2018"/>
      <c r="H2018"/>
      <c r="I2018"/>
    </row>
    <row r="2019" spans="2:9" x14ac:dyDescent="0.25">
      <c r="B2019" s="62"/>
      <c r="C2019" s="62"/>
      <c r="D2019" s="62"/>
      <c r="E2019"/>
      <c r="F2019"/>
      <c r="G2019"/>
      <c r="H2019"/>
      <c r="I2019"/>
    </row>
    <row r="2020" spans="2:9" x14ac:dyDescent="0.25">
      <c r="B2020" s="62"/>
      <c r="C2020" s="62"/>
      <c r="D2020" s="62"/>
      <c r="E2020"/>
      <c r="F2020"/>
      <c r="G2020"/>
      <c r="H2020"/>
      <c r="I2020"/>
    </row>
    <row r="2021" spans="2:9" x14ac:dyDescent="0.25">
      <c r="B2021" s="62"/>
      <c r="C2021" s="62"/>
      <c r="D2021" s="62"/>
      <c r="E2021"/>
      <c r="F2021"/>
      <c r="G2021"/>
      <c r="H2021"/>
      <c r="I2021"/>
    </row>
    <row r="2022" spans="2:9" x14ac:dyDescent="0.25">
      <c r="B2022" s="62"/>
      <c r="C2022" s="62"/>
      <c r="D2022" s="62"/>
      <c r="E2022"/>
      <c r="F2022"/>
      <c r="G2022"/>
      <c r="H2022"/>
      <c r="I2022"/>
    </row>
    <row r="2023" spans="2:9" x14ac:dyDescent="0.25">
      <c r="B2023" s="62"/>
      <c r="C2023" s="62"/>
      <c r="D2023" s="62"/>
      <c r="E2023"/>
      <c r="F2023"/>
      <c r="G2023"/>
      <c r="H2023"/>
      <c r="I2023"/>
    </row>
    <row r="2024" spans="2:9" x14ac:dyDescent="0.25">
      <c r="B2024" s="62"/>
      <c r="C2024" s="62"/>
      <c r="D2024" s="62"/>
      <c r="E2024"/>
      <c r="F2024"/>
      <c r="G2024"/>
      <c r="H2024"/>
      <c r="I2024"/>
    </row>
    <row r="2025" spans="2:9" x14ac:dyDescent="0.25">
      <c r="B2025" s="62"/>
      <c r="C2025" s="62"/>
      <c r="D2025" s="62"/>
      <c r="E2025"/>
      <c r="F2025"/>
      <c r="G2025"/>
      <c r="H2025"/>
      <c r="I2025"/>
    </row>
    <row r="2026" spans="2:9" x14ac:dyDescent="0.25">
      <c r="B2026" s="62"/>
      <c r="C2026" s="62"/>
      <c r="D2026" s="62"/>
      <c r="E2026"/>
      <c r="F2026"/>
      <c r="G2026"/>
      <c r="H2026"/>
      <c r="I2026"/>
    </row>
    <row r="2027" spans="2:9" x14ac:dyDescent="0.25">
      <c r="B2027" s="62"/>
      <c r="C2027" s="62"/>
      <c r="D2027" s="62"/>
      <c r="E2027"/>
      <c r="F2027"/>
      <c r="G2027"/>
      <c r="H2027"/>
      <c r="I2027"/>
    </row>
    <row r="2028" spans="2:9" x14ac:dyDescent="0.25">
      <c r="B2028" s="62"/>
      <c r="C2028" s="62"/>
      <c r="D2028" s="62"/>
      <c r="E2028"/>
      <c r="F2028"/>
      <c r="G2028"/>
      <c r="H2028"/>
      <c r="I2028"/>
    </row>
    <row r="2029" spans="2:9" x14ac:dyDescent="0.25">
      <c r="B2029" s="62"/>
      <c r="C2029" s="62"/>
      <c r="D2029" s="62"/>
      <c r="E2029"/>
      <c r="F2029"/>
      <c r="G2029"/>
      <c r="H2029"/>
      <c r="I2029"/>
    </row>
    <row r="2030" spans="2:9" x14ac:dyDescent="0.25">
      <c r="B2030" s="62"/>
      <c r="C2030" s="62"/>
      <c r="D2030" s="62"/>
      <c r="E2030"/>
      <c r="F2030"/>
      <c r="G2030"/>
      <c r="H2030"/>
      <c r="I2030"/>
    </row>
    <row r="2031" spans="2:9" x14ac:dyDescent="0.25">
      <c r="B2031" s="62"/>
      <c r="C2031" s="62"/>
      <c r="D2031" s="62"/>
      <c r="E2031"/>
      <c r="F2031"/>
      <c r="G2031"/>
      <c r="H2031"/>
      <c r="I2031"/>
    </row>
    <row r="2032" spans="2:9" x14ac:dyDescent="0.25">
      <c r="B2032" s="62"/>
      <c r="C2032" s="62"/>
      <c r="D2032" s="62"/>
      <c r="E2032"/>
      <c r="F2032"/>
      <c r="G2032"/>
      <c r="H2032"/>
      <c r="I2032"/>
    </row>
    <row r="2033" spans="2:9" x14ac:dyDescent="0.25">
      <c r="B2033" s="62"/>
      <c r="C2033" s="62"/>
      <c r="D2033" s="62"/>
      <c r="E2033"/>
      <c r="F2033"/>
      <c r="G2033"/>
      <c r="H2033"/>
      <c r="I2033"/>
    </row>
    <row r="2034" spans="2:9" x14ac:dyDescent="0.25">
      <c r="B2034" s="62"/>
      <c r="C2034" s="62"/>
      <c r="D2034" s="62"/>
      <c r="E2034"/>
      <c r="F2034"/>
      <c r="G2034"/>
      <c r="H2034"/>
      <c r="I2034"/>
    </row>
    <row r="2035" spans="2:9" x14ac:dyDescent="0.25">
      <c r="B2035" s="62"/>
      <c r="C2035" s="62"/>
      <c r="D2035" s="62"/>
      <c r="E2035"/>
      <c r="F2035"/>
      <c r="G2035"/>
      <c r="H2035"/>
      <c r="I2035"/>
    </row>
    <row r="2036" spans="2:9" x14ac:dyDescent="0.25">
      <c r="B2036" s="62"/>
      <c r="C2036" s="62"/>
      <c r="D2036" s="62"/>
      <c r="E2036"/>
      <c r="F2036"/>
      <c r="G2036"/>
      <c r="H2036"/>
      <c r="I2036"/>
    </row>
    <row r="2037" spans="2:9" x14ac:dyDescent="0.25">
      <c r="B2037" s="62"/>
      <c r="C2037" s="62"/>
      <c r="D2037" s="62"/>
      <c r="E2037"/>
      <c r="F2037"/>
      <c r="G2037"/>
      <c r="H2037"/>
      <c r="I2037"/>
    </row>
    <row r="2038" spans="2:9" x14ac:dyDescent="0.25">
      <c r="B2038" s="62"/>
      <c r="C2038" s="62"/>
      <c r="D2038" s="62"/>
      <c r="E2038"/>
      <c r="F2038"/>
      <c r="G2038"/>
      <c r="H2038"/>
      <c r="I2038"/>
    </row>
    <row r="2039" spans="2:9" x14ac:dyDescent="0.25">
      <c r="B2039" s="62"/>
      <c r="C2039" s="62"/>
      <c r="D2039" s="62"/>
      <c r="E2039"/>
      <c r="F2039"/>
      <c r="G2039"/>
      <c r="H2039"/>
      <c r="I2039"/>
    </row>
    <row r="2040" spans="2:9" x14ac:dyDescent="0.25">
      <c r="B2040" s="62"/>
      <c r="C2040" s="62"/>
      <c r="D2040" s="62"/>
      <c r="E2040"/>
      <c r="F2040"/>
      <c r="G2040"/>
      <c r="H2040"/>
      <c r="I2040"/>
    </row>
    <row r="2041" spans="2:9" x14ac:dyDescent="0.25">
      <c r="B2041" s="62"/>
      <c r="C2041" s="62"/>
      <c r="D2041" s="62"/>
      <c r="E2041"/>
      <c r="F2041"/>
      <c r="G2041"/>
      <c r="H2041"/>
      <c r="I2041"/>
    </row>
    <row r="2042" spans="2:9" x14ac:dyDescent="0.25">
      <c r="B2042" s="62"/>
      <c r="C2042" s="62"/>
      <c r="D2042" s="62"/>
      <c r="E2042"/>
      <c r="F2042"/>
      <c r="G2042"/>
      <c r="H2042"/>
      <c r="I2042"/>
    </row>
    <row r="2043" spans="2:9" x14ac:dyDescent="0.25">
      <c r="B2043" s="62"/>
      <c r="C2043" s="62"/>
      <c r="D2043" s="62"/>
      <c r="E2043"/>
      <c r="F2043"/>
      <c r="G2043"/>
      <c r="H2043"/>
      <c r="I2043"/>
    </row>
    <row r="2044" spans="2:9" x14ac:dyDescent="0.25">
      <c r="B2044" s="62"/>
      <c r="C2044" s="62"/>
      <c r="D2044" s="62"/>
      <c r="E2044"/>
      <c r="F2044"/>
      <c r="G2044"/>
      <c r="H2044"/>
      <c r="I2044"/>
    </row>
    <row r="2045" spans="2:9" x14ac:dyDescent="0.25">
      <c r="B2045" s="62"/>
      <c r="C2045" s="62"/>
      <c r="D2045" s="62"/>
      <c r="E2045"/>
      <c r="F2045"/>
      <c r="G2045"/>
      <c r="H2045"/>
      <c r="I2045"/>
    </row>
    <row r="2046" spans="2:9" x14ac:dyDescent="0.25">
      <c r="B2046" s="62"/>
      <c r="C2046" s="62"/>
      <c r="D2046" s="62"/>
      <c r="E2046"/>
      <c r="F2046"/>
      <c r="G2046"/>
      <c r="H2046"/>
      <c r="I2046"/>
    </row>
    <row r="2047" spans="2:9" x14ac:dyDescent="0.25">
      <c r="B2047" s="62"/>
      <c r="C2047" s="62"/>
      <c r="D2047" s="62"/>
      <c r="E2047"/>
      <c r="F2047"/>
      <c r="G2047"/>
      <c r="H2047"/>
      <c r="I2047"/>
    </row>
    <row r="2048" spans="2:9" x14ac:dyDescent="0.25">
      <c r="B2048" s="62"/>
      <c r="C2048" s="62"/>
      <c r="D2048" s="62"/>
      <c r="E2048"/>
      <c r="F2048"/>
      <c r="G2048"/>
      <c r="H2048"/>
      <c r="I2048"/>
    </row>
    <row r="2049" spans="2:9" x14ac:dyDescent="0.25">
      <c r="B2049" s="62"/>
      <c r="C2049" s="62"/>
      <c r="D2049" s="62"/>
      <c r="E2049"/>
      <c r="F2049"/>
      <c r="G2049"/>
      <c r="H2049"/>
      <c r="I2049"/>
    </row>
    <row r="2050" spans="2:9" x14ac:dyDescent="0.25">
      <c r="B2050" s="62"/>
      <c r="C2050" s="62"/>
      <c r="D2050" s="62"/>
      <c r="E2050"/>
      <c r="F2050"/>
      <c r="G2050"/>
      <c r="H2050"/>
      <c r="I2050"/>
    </row>
    <row r="2051" spans="2:9" x14ac:dyDescent="0.25">
      <c r="B2051" s="62"/>
      <c r="C2051" s="62"/>
      <c r="D2051" s="62"/>
      <c r="E2051"/>
      <c r="F2051"/>
      <c r="G2051"/>
      <c r="H2051"/>
      <c r="I2051"/>
    </row>
    <row r="2052" spans="2:9" x14ac:dyDescent="0.25">
      <c r="B2052" s="62"/>
      <c r="C2052" s="62"/>
      <c r="D2052" s="62"/>
      <c r="E2052"/>
      <c r="F2052"/>
      <c r="G2052"/>
      <c r="H2052"/>
      <c r="I2052"/>
    </row>
    <row r="2053" spans="2:9" x14ac:dyDescent="0.25">
      <c r="B2053" s="62"/>
      <c r="C2053" s="62"/>
      <c r="D2053" s="62"/>
      <c r="E2053"/>
      <c r="F2053"/>
      <c r="G2053"/>
      <c r="H2053"/>
      <c r="I2053"/>
    </row>
    <row r="2054" spans="2:9" x14ac:dyDescent="0.25">
      <c r="B2054" s="62"/>
      <c r="C2054" s="62"/>
      <c r="D2054" s="62"/>
      <c r="E2054"/>
      <c r="F2054"/>
      <c r="G2054"/>
      <c r="H2054"/>
      <c r="I2054"/>
    </row>
    <row r="2055" spans="2:9" x14ac:dyDescent="0.25">
      <c r="B2055" s="62"/>
      <c r="C2055" s="62"/>
      <c r="D2055" s="62"/>
      <c r="E2055"/>
      <c r="F2055"/>
      <c r="G2055"/>
      <c r="H2055"/>
      <c r="I2055"/>
    </row>
    <row r="2056" spans="2:9" x14ac:dyDescent="0.25">
      <c r="B2056" s="62"/>
      <c r="C2056" s="62"/>
      <c r="D2056" s="62"/>
      <c r="E2056"/>
      <c r="F2056"/>
      <c r="G2056"/>
      <c r="H2056"/>
      <c r="I2056"/>
    </row>
    <row r="2057" spans="2:9" x14ac:dyDescent="0.25">
      <c r="B2057" s="62"/>
      <c r="C2057" s="62"/>
      <c r="D2057" s="62"/>
      <c r="E2057"/>
      <c r="F2057"/>
      <c r="G2057"/>
      <c r="H2057"/>
      <c r="I2057"/>
    </row>
    <row r="2058" spans="2:9" x14ac:dyDescent="0.25">
      <c r="B2058" s="62"/>
      <c r="C2058" s="62"/>
      <c r="D2058" s="62"/>
      <c r="E2058"/>
      <c r="F2058"/>
      <c r="G2058"/>
      <c r="H2058"/>
      <c r="I2058"/>
    </row>
    <row r="2059" spans="2:9" x14ac:dyDescent="0.25">
      <c r="B2059" s="62"/>
      <c r="C2059" s="62"/>
      <c r="D2059" s="62"/>
      <c r="E2059"/>
      <c r="F2059"/>
      <c r="G2059"/>
      <c r="H2059"/>
      <c r="I2059"/>
    </row>
    <row r="2060" spans="2:9" x14ac:dyDescent="0.25">
      <c r="B2060" s="62"/>
      <c r="C2060" s="62"/>
      <c r="D2060" s="62"/>
      <c r="E2060"/>
      <c r="F2060"/>
      <c r="G2060"/>
      <c r="H2060"/>
      <c r="I2060"/>
    </row>
    <row r="2061" spans="2:9" x14ac:dyDescent="0.25">
      <c r="B2061" s="62"/>
      <c r="C2061" s="62"/>
      <c r="D2061" s="62"/>
      <c r="E2061"/>
      <c r="F2061"/>
      <c r="G2061"/>
      <c r="H2061"/>
      <c r="I2061"/>
    </row>
    <row r="2062" spans="2:9" x14ac:dyDescent="0.25">
      <c r="B2062" s="62"/>
      <c r="C2062" s="62"/>
      <c r="D2062" s="62"/>
      <c r="E2062"/>
      <c r="F2062"/>
      <c r="G2062"/>
      <c r="H2062"/>
      <c r="I2062"/>
    </row>
    <row r="2063" spans="2:9" x14ac:dyDescent="0.25">
      <c r="B2063" s="62"/>
      <c r="C2063" s="62"/>
      <c r="D2063" s="62"/>
      <c r="E2063"/>
      <c r="F2063"/>
      <c r="G2063"/>
      <c r="H2063"/>
      <c r="I2063"/>
    </row>
    <row r="2064" spans="2:9" x14ac:dyDescent="0.25">
      <c r="B2064" s="62"/>
      <c r="C2064" s="62"/>
      <c r="D2064" s="62"/>
      <c r="E2064"/>
      <c r="F2064"/>
      <c r="G2064"/>
      <c r="H2064"/>
      <c r="I2064"/>
    </row>
    <row r="2065" spans="2:9" x14ac:dyDescent="0.25">
      <c r="B2065" s="62"/>
      <c r="C2065" s="62"/>
      <c r="D2065" s="62"/>
      <c r="E2065"/>
      <c r="F2065"/>
      <c r="G2065"/>
      <c r="H2065"/>
      <c r="I2065"/>
    </row>
    <row r="2066" spans="2:9" x14ac:dyDescent="0.25">
      <c r="B2066" s="62"/>
      <c r="C2066" s="62"/>
      <c r="D2066" s="62"/>
      <c r="E2066"/>
      <c r="F2066"/>
      <c r="G2066"/>
      <c r="H2066"/>
      <c r="I2066"/>
    </row>
    <row r="2067" spans="2:9" x14ac:dyDescent="0.25">
      <c r="B2067" s="62"/>
      <c r="C2067" s="62"/>
      <c r="D2067" s="62"/>
      <c r="E2067"/>
      <c r="F2067"/>
      <c r="G2067"/>
      <c r="H2067"/>
      <c r="I2067"/>
    </row>
    <row r="2068" spans="2:9" x14ac:dyDescent="0.25">
      <c r="B2068" s="62"/>
      <c r="C2068" s="62"/>
      <c r="D2068" s="62"/>
      <c r="E2068"/>
      <c r="F2068"/>
      <c r="G2068"/>
      <c r="H2068"/>
      <c r="I2068"/>
    </row>
    <row r="2069" spans="2:9" x14ac:dyDescent="0.25">
      <c r="B2069" s="62"/>
      <c r="C2069" s="62"/>
      <c r="D2069" s="62"/>
      <c r="E2069"/>
      <c r="F2069"/>
      <c r="G2069"/>
      <c r="H2069"/>
      <c r="I2069"/>
    </row>
    <row r="2070" spans="2:9" x14ac:dyDescent="0.25">
      <c r="B2070" s="62"/>
      <c r="C2070" s="62"/>
      <c r="D2070" s="62"/>
      <c r="E2070"/>
      <c r="F2070"/>
      <c r="G2070"/>
      <c r="H2070"/>
      <c r="I2070"/>
    </row>
    <row r="2071" spans="2:9" x14ac:dyDescent="0.25">
      <c r="B2071" s="62"/>
      <c r="C2071" s="62"/>
      <c r="D2071" s="62"/>
      <c r="E2071"/>
      <c r="F2071"/>
      <c r="G2071"/>
      <c r="H2071"/>
      <c r="I2071"/>
    </row>
    <row r="2072" spans="2:9" x14ac:dyDescent="0.25">
      <c r="B2072" s="62"/>
      <c r="C2072" s="62"/>
      <c r="D2072" s="62"/>
      <c r="E2072"/>
      <c r="F2072"/>
      <c r="G2072"/>
      <c r="H2072"/>
      <c r="I2072"/>
    </row>
    <row r="2073" spans="2:9" x14ac:dyDescent="0.25">
      <c r="B2073" s="62"/>
      <c r="C2073" s="62"/>
      <c r="D2073" s="62"/>
      <c r="E2073"/>
      <c r="F2073"/>
      <c r="G2073"/>
      <c r="H2073"/>
      <c r="I2073"/>
    </row>
    <row r="2074" spans="2:9" x14ac:dyDescent="0.25">
      <c r="B2074" s="62"/>
      <c r="C2074" s="62"/>
      <c r="D2074" s="62"/>
      <c r="E2074"/>
      <c r="F2074"/>
      <c r="G2074"/>
      <c r="H2074"/>
      <c r="I2074"/>
    </row>
    <row r="2075" spans="2:9" x14ac:dyDescent="0.25">
      <c r="B2075" s="62"/>
      <c r="C2075" s="62"/>
      <c r="D2075" s="62"/>
      <c r="E2075"/>
      <c r="F2075"/>
      <c r="G2075"/>
      <c r="H2075"/>
      <c r="I2075"/>
    </row>
    <row r="2076" spans="2:9" x14ac:dyDescent="0.25">
      <c r="B2076" s="62"/>
      <c r="C2076" s="62"/>
      <c r="D2076" s="62"/>
      <c r="E2076"/>
      <c r="F2076"/>
      <c r="G2076"/>
      <c r="H2076"/>
      <c r="I2076"/>
    </row>
    <row r="2077" spans="2:9" x14ac:dyDescent="0.25">
      <c r="B2077" s="62"/>
      <c r="C2077" s="62"/>
      <c r="D2077" s="62"/>
      <c r="E2077"/>
      <c r="F2077"/>
      <c r="G2077"/>
      <c r="H2077"/>
      <c r="I2077"/>
    </row>
  </sheetData>
  <mergeCells count="8">
    <mergeCell ref="M10:O10"/>
    <mergeCell ref="L13:O13"/>
    <mergeCell ref="B1:I1"/>
    <mergeCell ref="L5:O5"/>
    <mergeCell ref="M6:O6"/>
    <mergeCell ref="M7:O7"/>
    <mergeCell ref="M8:O8"/>
    <mergeCell ref="M9:O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selection activeCell="O39" sqref="O39"/>
    </sheetView>
  </sheetViews>
  <sheetFormatPr defaultRowHeight="12" x14ac:dyDescent="0.2"/>
  <cols>
    <col min="1" max="1" width="4" style="125" bestFit="1" customWidth="1"/>
    <col min="2" max="2" width="12.7109375" style="95" bestFit="1" customWidth="1"/>
    <col min="3" max="3" width="7.85546875" style="95" bestFit="1" customWidth="1"/>
    <col min="4" max="4" width="14.42578125" style="95" bestFit="1" customWidth="1"/>
    <col min="5" max="5" width="7.85546875" style="95" bestFit="1" customWidth="1"/>
    <col min="6" max="6" width="19.85546875" style="28" bestFit="1" customWidth="1"/>
    <col min="7" max="7" width="18.42578125" style="28" bestFit="1" customWidth="1"/>
    <col min="8" max="8" width="6.7109375" style="28" bestFit="1" customWidth="1"/>
    <col min="9" max="9" width="10.7109375" style="133" bestFit="1" customWidth="1"/>
    <col min="10" max="10" width="9.140625" style="28"/>
    <col min="11" max="11" width="15.140625" style="28" bestFit="1" customWidth="1"/>
    <col min="12" max="12" width="9.140625" style="28"/>
    <col min="13" max="13" width="10" style="28" bestFit="1" customWidth="1"/>
    <col min="14" max="16384" width="9.140625" style="28"/>
  </cols>
  <sheetData>
    <row r="1" spans="1:15" ht="26.25" x14ac:dyDescent="0.4">
      <c r="B1" s="140" t="s">
        <v>588</v>
      </c>
      <c r="C1" s="140"/>
      <c r="D1" s="140"/>
      <c r="E1" s="140"/>
      <c r="F1" s="140"/>
      <c r="G1" s="140"/>
      <c r="H1" s="140"/>
      <c r="I1" s="140"/>
    </row>
    <row r="2" spans="1:15" x14ac:dyDescent="0.2">
      <c r="A2" s="69"/>
      <c r="B2" s="98" t="s">
        <v>579</v>
      </c>
      <c r="C2" s="98" t="s">
        <v>580</v>
      </c>
      <c r="D2" s="98" t="s">
        <v>581</v>
      </c>
      <c r="E2" s="98" t="s">
        <v>0</v>
      </c>
      <c r="F2" s="27" t="s">
        <v>2</v>
      </c>
      <c r="G2" s="27" t="s">
        <v>3</v>
      </c>
      <c r="H2" s="27" t="s">
        <v>4</v>
      </c>
      <c r="I2" s="126" t="s">
        <v>5</v>
      </c>
    </row>
    <row r="3" spans="1:15" x14ac:dyDescent="0.2">
      <c r="A3" s="69">
        <v>1</v>
      </c>
      <c r="B3" s="127">
        <v>1</v>
      </c>
      <c r="C3" s="99">
        <v>0</v>
      </c>
      <c r="D3" s="100" t="s">
        <v>562</v>
      </c>
      <c r="E3" s="127">
        <v>2022</v>
      </c>
      <c r="F3" s="128" t="s">
        <v>589</v>
      </c>
      <c r="G3" s="128" t="s">
        <v>590</v>
      </c>
      <c r="H3" s="128" t="s">
        <v>22</v>
      </c>
      <c r="I3" s="129">
        <v>1087469</v>
      </c>
    </row>
    <row r="4" spans="1:15" x14ac:dyDescent="0.2">
      <c r="A4" s="69">
        <v>2</v>
      </c>
      <c r="B4" s="127">
        <v>1</v>
      </c>
      <c r="C4" s="99">
        <v>0</v>
      </c>
      <c r="D4" s="100" t="s">
        <v>562</v>
      </c>
      <c r="E4" s="127">
        <v>2022</v>
      </c>
      <c r="F4" s="128" t="s">
        <v>591</v>
      </c>
      <c r="G4" s="128" t="s">
        <v>592</v>
      </c>
      <c r="H4" s="128" t="s">
        <v>16</v>
      </c>
      <c r="I4" s="129">
        <v>1069506</v>
      </c>
    </row>
    <row r="5" spans="1:15" x14ac:dyDescent="0.2">
      <c r="A5" s="69">
        <v>3</v>
      </c>
      <c r="B5" s="127">
        <v>1</v>
      </c>
      <c r="C5" s="99">
        <v>0</v>
      </c>
      <c r="D5" s="100" t="s">
        <v>562</v>
      </c>
      <c r="E5" s="127">
        <v>2022</v>
      </c>
      <c r="F5" s="128" t="s">
        <v>593</v>
      </c>
      <c r="G5" s="128" t="s">
        <v>594</v>
      </c>
      <c r="H5" s="128" t="s">
        <v>16</v>
      </c>
      <c r="I5" s="129">
        <v>1075754</v>
      </c>
    </row>
    <row r="6" spans="1:15" x14ac:dyDescent="0.2">
      <c r="A6" s="69">
        <v>4</v>
      </c>
      <c r="B6" s="127">
        <v>1</v>
      </c>
      <c r="C6" s="99">
        <v>0</v>
      </c>
      <c r="D6" s="100" t="s">
        <v>562</v>
      </c>
      <c r="E6" s="127">
        <v>2022</v>
      </c>
      <c r="F6" s="128" t="s">
        <v>595</v>
      </c>
      <c r="G6" s="128" t="s">
        <v>596</v>
      </c>
      <c r="H6" s="128" t="s">
        <v>22</v>
      </c>
      <c r="I6" s="129">
        <v>1078997</v>
      </c>
    </row>
    <row r="7" spans="1:15" x14ac:dyDescent="0.2">
      <c r="A7" s="69">
        <v>5</v>
      </c>
      <c r="B7" s="127">
        <v>1</v>
      </c>
      <c r="C7" s="99">
        <v>0</v>
      </c>
      <c r="D7" s="100" t="s">
        <v>562</v>
      </c>
      <c r="E7" s="127">
        <v>2022</v>
      </c>
      <c r="F7" s="128" t="s">
        <v>597</v>
      </c>
      <c r="G7" s="128" t="s">
        <v>598</v>
      </c>
      <c r="H7" s="128" t="s">
        <v>22</v>
      </c>
      <c r="I7" s="129">
        <v>1078659</v>
      </c>
      <c r="K7" s="135" t="s">
        <v>599</v>
      </c>
      <c r="L7" s="136"/>
      <c r="M7" s="136"/>
      <c r="N7" s="137"/>
    </row>
    <row r="8" spans="1:15" x14ac:dyDescent="0.2">
      <c r="A8" s="69">
        <v>6</v>
      </c>
      <c r="B8" s="127">
        <v>1</v>
      </c>
      <c r="C8" s="99">
        <v>0</v>
      </c>
      <c r="D8" s="100" t="s">
        <v>562</v>
      </c>
      <c r="E8" s="127">
        <v>2022</v>
      </c>
      <c r="F8" s="128" t="s">
        <v>600</v>
      </c>
      <c r="G8" s="128" t="s">
        <v>601</v>
      </c>
      <c r="H8" s="128" t="s">
        <v>16</v>
      </c>
      <c r="I8" s="129">
        <v>1087915</v>
      </c>
      <c r="K8" s="74" t="s">
        <v>564</v>
      </c>
      <c r="L8" s="139">
        <f>COUNT(B3:B36)</f>
        <v>34</v>
      </c>
      <c r="M8" s="139"/>
      <c r="N8" s="139"/>
      <c r="O8" s="75">
        <f>34/121*100</f>
        <v>28.099173553719009</v>
      </c>
    </row>
    <row r="9" spans="1:15" x14ac:dyDescent="0.2">
      <c r="A9" s="69">
        <v>7</v>
      </c>
      <c r="B9" s="127">
        <v>1</v>
      </c>
      <c r="C9" s="99">
        <v>0</v>
      </c>
      <c r="D9" s="100" t="s">
        <v>562</v>
      </c>
      <c r="E9" s="127">
        <v>2022</v>
      </c>
      <c r="F9" s="128" t="s">
        <v>602</v>
      </c>
      <c r="G9" s="128" t="s">
        <v>603</v>
      </c>
      <c r="H9" s="128" t="s">
        <v>22</v>
      </c>
      <c r="I9" s="129" t="s">
        <v>604</v>
      </c>
      <c r="K9" s="74" t="s">
        <v>565</v>
      </c>
      <c r="L9" s="139">
        <f>COUNT(B37:B73)</f>
        <v>37</v>
      </c>
      <c r="M9" s="139"/>
      <c r="N9" s="139"/>
      <c r="O9" s="75">
        <f>37/121*100</f>
        <v>30.578512396694212</v>
      </c>
    </row>
    <row r="10" spans="1:15" x14ac:dyDescent="0.2">
      <c r="A10" s="69">
        <v>8</v>
      </c>
      <c r="B10" s="127">
        <v>1</v>
      </c>
      <c r="C10" s="99">
        <v>0</v>
      </c>
      <c r="D10" s="100" t="s">
        <v>562</v>
      </c>
      <c r="E10" s="127">
        <v>2022</v>
      </c>
      <c r="F10" s="128" t="s">
        <v>605</v>
      </c>
      <c r="G10" s="128" t="s">
        <v>603</v>
      </c>
      <c r="H10" s="128" t="s">
        <v>22</v>
      </c>
      <c r="I10" s="129">
        <v>925082</v>
      </c>
      <c r="K10" s="74" t="s">
        <v>566</v>
      </c>
      <c r="L10" s="139">
        <f>COUNT(B74:B112)</f>
        <v>39</v>
      </c>
      <c r="M10" s="139"/>
      <c r="N10" s="139"/>
      <c r="O10" s="75">
        <f>39/121*100</f>
        <v>32.231404958677686</v>
      </c>
    </row>
    <row r="11" spans="1:15" x14ac:dyDescent="0.2">
      <c r="A11" s="69">
        <v>9</v>
      </c>
      <c r="B11" s="127">
        <v>1</v>
      </c>
      <c r="C11" s="99">
        <v>0</v>
      </c>
      <c r="D11" s="100" t="s">
        <v>562</v>
      </c>
      <c r="E11" s="127">
        <v>2022</v>
      </c>
      <c r="F11" s="128" t="s">
        <v>606</v>
      </c>
      <c r="G11" s="128" t="s">
        <v>607</v>
      </c>
      <c r="H11" s="128" t="s">
        <v>22</v>
      </c>
      <c r="I11" s="129">
        <v>1088377</v>
      </c>
      <c r="K11" s="74" t="s">
        <v>567</v>
      </c>
      <c r="L11" s="139">
        <f>COUNT(B113:B123)</f>
        <v>11</v>
      </c>
      <c r="M11" s="139"/>
      <c r="N11" s="139"/>
      <c r="O11" s="75">
        <f>11/121*100</f>
        <v>9.0909090909090917</v>
      </c>
    </row>
    <row r="12" spans="1:15" x14ac:dyDescent="0.2">
      <c r="A12" s="69">
        <v>10</v>
      </c>
      <c r="B12" s="127">
        <v>1</v>
      </c>
      <c r="C12" s="99">
        <v>0</v>
      </c>
      <c r="D12" s="100" t="s">
        <v>562</v>
      </c>
      <c r="E12" s="127">
        <v>2022</v>
      </c>
      <c r="F12" s="128" t="s">
        <v>608</v>
      </c>
      <c r="G12" s="128" t="s">
        <v>609</v>
      </c>
      <c r="H12" s="128" t="s">
        <v>16</v>
      </c>
      <c r="I12" s="129">
        <v>1087929</v>
      </c>
      <c r="K12" s="74" t="s">
        <v>568</v>
      </c>
      <c r="L12" s="139">
        <f>SUM(L8:N11)</f>
        <v>121</v>
      </c>
      <c r="M12" s="139"/>
      <c r="N12" s="139"/>
    </row>
    <row r="13" spans="1:15" x14ac:dyDescent="0.2">
      <c r="A13" s="69">
        <v>11</v>
      </c>
      <c r="B13" s="127">
        <v>1</v>
      </c>
      <c r="C13" s="99">
        <v>0</v>
      </c>
      <c r="D13" s="100" t="s">
        <v>562</v>
      </c>
      <c r="E13" s="127">
        <v>2022</v>
      </c>
      <c r="F13" s="128" t="s">
        <v>610</v>
      </c>
      <c r="G13" s="128" t="s">
        <v>611</v>
      </c>
      <c r="H13" s="128" t="s">
        <v>22</v>
      </c>
      <c r="I13" s="129">
        <v>724284</v>
      </c>
    </row>
    <row r="14" spans="1:15" x14ac:dyDescent="0.2">
      <c r="A14" s="69">
        <v>12</v>
      </c>
      <c r="B14" s="127">
        <v>1</v>
      </c>
      <c r="C14" s="99">
        <v>0</v>
      </c>
      <c r="D14" s="100" t="s">
        <v>562</v>
      </c>
      <c r="E14" s="127">
        <v>2022</v>
      </c>
      <c r="F14" s="128" t="s">
        <v>612</v>
      </c>
      <c r="G14" s="128" t="s">
        <v>613</v>
      </c>
      <c r="H14" s="128" t="s">
        <v>16</v>
      </c>
      <c r="I14" s="129">
        <v>1087403</v>
      </c>
    </row>
    <row r="15" spans="1:15" x14ac:dyDescent="0.2">
      <c r="A15" s="69">
        <v>13</v>
      </c>
      <c r="B15" s="127">
        <v>1</v>
      </c>
      <c r="C15" s="99">
        <v>0</v>
      </c>
      <c r="D15" s="100" t="s">
        <v>562</v>
      </c>
      <c r="E15" s="127">
        <v>2022</v>
      </c>
      <c r="F15" s="128" t="s">
        <v>614</v>
      </c>
      <c r="G15" s="128" t="s">
        <v>615</v>
      </c>
      <c r="H15" s="128" t="s">
        <v>22</v>
      </c>
      <c r="I15" s="129">
        <v>1087293</v>
      </c>
      <c r="K15" s="135" t="s">
        <v>616</v>
      </c>
      <c r="L15" s="136"/>
      <c r="M15" s="136"/>
      <c r="N15" s="137"/>
    </row>
    <row r="16" spans="1:15" x14ac:dyDescent="0.2">
      <c r="A16" s="69">
        <v>14</v>
      </c>
      <c r="B16" s="127">
        <v>1</v>
      </c>
      <c r="C16" s="99">
        <v>0</v>
      </c>
      <c r="D16" s="100" t="s">
        <v>562</v>
      </c>
      <c r="E16" s="127">
        <v>2022</v>
      </c>
      <c r="F16" s="128" t="s">
        <v>617</v>
      </c>
      <c r="G16" s="128" t="s">
        <v>618</v>
      </c>
      <c r="H16" s="128" t="s">
        <v>22</v>
      </c>
      <c r="I16" s="129">
        <v>1081706</v>
      </c>
      <c r="K16" s="123">
        <v>1</v>
      </c>
      <c r="L16" s="80" t="s">
        <v>567</v>
      </c>
      <c r="N16" s="78"/>
    </row>
    <row r="17" spans="1:14" x14ac:dyDescent="0.2">
      <c r="A17" s="69">
        <v>15</v>
      </c>
      <c r="B17" s="127">
        <v>1</v>
      </c>
      <c r="C17" s="99">
        <v>0</v>
      </c>
      <c r="D17" s="100" t="s">
        <v>562</v>
      </c>
      <c r="E17" s="127">
        <v>2022</v>
      </c>
      <c r="F17" s="128" t="s">
        <v>619</v>
      </c>
      <c r="G17" s="128" t="s">
        <v>620</v>
      </c>
      <c r="H17" s="128" t="s">
        <v>16</v>
      </c>
      <c r="I17" s="129">
        <v>1087949</v>
      </c>
      <c r="K17" s="123">
        <v>1</v>
      </c>
      <c r="L17" s="80" t="s">
        <v>567</v>
      </c>
      <c r="N17" s="78"/>
    </row>
    <row r="18" spans="1:14" x14ac:dyDescent="0.2">
      <c r="A18" s="69">
        <v>16</v>
      </c>
      <c r="B18" s="127">
        <v>1</v>
      </c>
      <c r="C18" s="99">
        <v>0</v>
      </c>
      <c r="D18" s="100" t="s">
        <v>562</v>
      </c>
      <c r="E18" s="127">
        <v>2022</v>
      </c>
      <c r="F18" s="128" t="s">
        <v>621</v>
      </c>
      <c r="G18" s="128" t="s">
        <v>622</v>
      </c>
      <c r="H18" s="128" t="s">
        <v>16</v>
      </c>
      <c r="I18" s="129">
        <v>1080817</v>
      </c>
      <c r="K18" s="123">
        <v>1</v>
      </c>
      <c r="L18" s="80" t="s">
        <v>567</v>
      </c>
      <c r="M18" s="74" t="s">
        <v>569</v>
      </c>
      <c r="N18" s="74">
        <v>5</v>
      </c>
    </row>
    <row r="19" spans="1:14" x14ac:dyDescent="0.2">
      <c r="A19" s="69">
        <v>17</v>
      </c>
      <c r="B19" s="127">
        <v>1</v>
      </c>
      <c r="C19" s="99">
        <v>0</v>
      </c>
      <c r="D19" s="100" t="s">
        <v>562</v>
      </c>
      <c r="E19" s="127">
        <v>2022</v>
      </c>
      <c r="F19" s="128" t="s">
        <v>623</v>
      </c>
      <c r="G19" s="128" t="s">
        <v>624</v>
      </c>
      <c r="H19" s="128" t="s">
        <v>22</v>
      </c>
      <c r="I19" s="129">
        <v>801335</v>
      </c>
      <c r="K19" s="123">
        <v>1</v>
      </c>
      <c r="L19" s="80" t="s">
        <v>567</v>
      </c>
      <c r="M19" s="74" t="s">
        <v>570</v>
      </c>
      <c r="N19" s="74">
        <v>3</v>
      </c>
    </row>
    <row r="20" spans="1:14" x14ac:dyDescent="0.2">
      <c r="A20" s="69">
        <v>18</v>
      </c>
      <c r="B20" s="127">
        <v>1</v>
      </c>
      <c r="C20" s="99">
        <v>0</v>
      </c>
      <c r="D20" s="100" t="s">
        <v>562</v>
      </c>
      <c r="E20" s="127">
        <v>2022</v>
      </c>
      <c r="F20" s="128" t="s">
        <v>625</v>
      </c>
      <c r="G20" s="128" t="s">
        <v>626</v>
      </c>
      <c r="H20" s="128" t="s">
        <v>22</v>
      </c>
      <c r="I20" s="129">
        <v>1078921</v>
      </c>
      <c r="K20" s="123">
        <v>1</v>
      </c>
      <c r="L20" s="80" t="s">
        <v>567</v>
      </c>
      <c r="M20" s="74" t="s">
        <v>571</v>
      </c>
      <c r="N20" s="74">
        <v>0</v>
      </c>
    </row>
    <row r="21" spans="1:14" x14ac:dyDescent="0.2">
      <c r="A21" s="69">
        <v>19</v>
      </c>
      <c r="B21" s="127">
        <v>1</v>
      </c>
      <c r="C21" s="99">
        <v>0</v>
      </c>
      <c r="D21" s="100" t="s">
        <v>562</v>
      </c>
      <c r="E21" s="127">
        <v>2022</v>
      </c>
      <c r="F21" s="128" t="s">
        <v>627</v>
      </c>
      <c r="G21" s="128" t="s">
        <v>628</v>
      </c>
      <c r="H21" s="128" t="s">
        <v>16</v>
      </c>
      <c r="I21" s="129">
        <v>945724</v>
      </c>
      <c r="K21" s="123">
        <v>2</v>
      </c>
      <c r="L21" s="80" t="s">
        <v>567</v>
      </c>
      <c r="M21" s="74" t="s">
        <v>572</v>
      </c>
      <c r="N21" s="74">
        <v>1</v>
      </c>
    </row>
    <row r="22" spans="1:14" x14ac:dyDescent="0.2">
      <c r="A22" s="69">
        <v>20</v>
      </c>
      <c r="B22" s="127">
        <v>1</v>
      </c>
      <c r="C22" s="99">
        <v>0</v>
      </c>
      <c r="D22" s="100" t="s">
        <v>562</v>
      </c>
      <c r="E22" s="127">
        <v>2022</v>
      </c>
      <c r="F22" s="128" t="s">
        <v>629</v>
      </c>
      <c r="G22" s="128" t="s">
        <v>630</v>
      </c>
      <c r="H22" s="128" t="s">
        <v>16</v>
      </c>
      <c r="I22" s="129">
        <v>892971</v>
      </c>
      <c r="K22" s="123">
        <v>2</v>
      </c>
      <c r="L22" s="80" t="s">
        <v>567</v>
      </c>
      <c r="M22" s="74" t="s">
        <v>573</v>
      </c>
      <c r="N22" s="74">
        <v>0</v>
      </c>
    </row>
    <row r="23" spans="1:14" x14ac:dyDescent="0.2">
      <c r="A23" s="69">
        <v>21</v>
      </c>
      <c r="B23" s="127">
        <v>1</v>
      </c>
      <c r="C23" s="99">
        <v>0</v>
      </c>
      <c r="D23" s="100" t="s">
        <v>562</v>
      </c>
      <c r="E23" s="127">
        <v>2022</v>
      </c>
      <c r="F23" s="128" t="s">
        <v>631</v>
      </c>
      <c r="G23" s="128" t="s">
        <v>632</v>
      </c>
      <c r="H23" s="128" t="s">
        <v>16</v>
      </c>
      <c r="I23" s="129">
        <v>1030648</v>
      </c>
      <c r="K23" s="123">
        <v>2</v>
      </c>
      <c r="L23" s="80" t="s">
        <v>567</v>
      </c>
      <c r="M23" s="74" t="s">
        <v>574</v>
      </c>
      <c r="N23" s="74">
        <v>0</v>
      </c>
    </row>
    <row r="24" spans="1:14" x14ac:dyDescent="0.2">
      <c r="A24" s="69">
        <v>22</v>
      </c>
      <c r="B24" s="127">
        <v>1</v>
      </c>
      <c r="C24" s="99">
        <v>0</v>
      </c>
      <c r="D24" s="100" t="s">
        <v>562</v>
      </c>
      <c r="E24" s="127">
        <v>2022</v>
      </c>
      <c r="F24" s="128" t="s">
        <v>633</v>
      </c>
      <c r="G24" s="128" t="s">
        <v>634</v>
      </c>
      <c r="H24" s="128" t="s">
        <v>22</v>
      </c>
      <c r="I24" s="129">
        <v>1078733</v>
      </c>
      <c r="K24" s="123">
        <v>4</v>
      </c>
      <c r="L24" s="80" t="s">
        <v>567</v>
      </c>
      <c r="M24" s="74" t="s">
        <v>584</v>
      </c>
      <c r="N24" s="74">
        <v>2</v>
      </c>
    </row>
    <row r="25" spans="1:14" x14ac:dyDescent="0.2">
      <c r="A25" s="69">
        <v>23</v>
      </c>
      <c r="B25" s="127">
        <v>1</v>
      </c>
      <c r="C25" s="99">
        <v>0</v>
      </c>
      <c r="D25" s="100" t="s">
        <v>562</v>
      </c>
      <c r="E25" s="127">
        <v>2022</v>
      </c>
      <c r="F25" s="128" t="s">
        <v>635</v>
      </c>
      <c r="G25" s="128" t="s">
        <v>636</v>
      </c>
      <c r="H25" s="128" t="s">
        <v>22</v>
      </c>
      <c r="I25" s="129">
        <v>1078907</v>
      </c>
      <c r="K25" s="123">
        <v>7</v>
      </c>
      <c r="L25" s="80" t="s">
        <v>567</v>
      </c>
      <c r="N25" s="78"/>
    </row>
    <row r="26" spans="1:14" x14ac:dyDescent="0.2">
      <c r="A26" s="69">
        <v>24</v>
      </c>
      <c r="B26" s="127">
        <v>1</v>
      </c>
      <c r="C26" s="99">
        <v>0</v>
      </c>
      <c r="D26" s="100" t="s">
        <v>562</v>
      </c>
      <c r="E26" s="127">
        <v>2022</v>
      </c>
      <c r="F26" s="128" t="s">
        <v>637</v>
      </c>
      <c r="G26" s="128" t="s">
        <v>638</v>
      </c>
      <c r="H26" s="128" t="s">
        <v>16</v>
      </c>
      <c r="I26" s="129">
        <v>929259</v>
      </c>
      <c r="K26" s="123">
        <v>7</v>
      </c>
      <c r="L26" s="80" t="s">
        <v>567</v>
      </c>
      <c r="N26" s="78"/>
    </row>
    <row r="27" spans="1:14" x14ac:dyDescent="0.2">
      <c r="A27" s="69">
        <v>25</v>
      </c>
      <c r="B27" s="127">
        <v>1</v>
      </c>
      <c r="C27" s="99">
        <v>0</v>
      </c>
      <c r="D27" s="100" t="s">
        <v>562</v>
      </c>
      <c r="E27" s="127">
        <v>2022</v>
      </c>
      <c r="F27" s="128" t="s">
        <v>639</v>
      </c>
      <c r="G27" s="128" t="s">
        <v>624</v>
      </c>
      <c r="H27" s="128" t="s">
        <v>22</v>
      </c>
      <c r="I27" s="129">
        <v>1080204</v>
      </c>
      <c r="K27" s="79"/>
      <c r="L27" s="80"/>
      <c r="N27" s="78"/>
    </row>
    <row r="28" spans="1:14" x14ac:dyDescent="0.2">
      <c r="A28" s="69">
        <v>26</v>
      </c>
      <c r="B28" s="127">
        <v>1</v>
      </c>
      <c r="C28" s="99">
        <v>0</v>
      </c>
      <c r="D28" s="100" t="s">
        <v>562</v>
      </c>
      <c r="E28" s="127">
        <v>2022</v>
      </c>
      <c r="F28" s="128" t="s">
        <v>640</v>
      </c>
      <c r="G28" s="128" t="s">
        <v>641</v>
      </c>
      <c r="H28" s="128" t="s">
        <v>22</v>
      </c>
      <c r="I28" s="129">
        <v>1078939</v>
      </c>
      <c r="K28" s="79"/>
      <c r="L28" s="80"/>
      <c r="N28" s="78"/>
    </row>
    <row r="29" spans="1:14" x14ac:dyDescent="0.2">
      <c r="A29" s="69">
        <v>27</v>
      </c>
      <c r="B29" s="127">
        <v>1</v>
      </c>
      <c r="C29" s="99">
        <v>0</v>
      </c>
      <c r="D29" s="100" t="s">
        <v>562</v>
      </c>
      <c r="E29" s="127">
        <v>2022</v>
      </c>
      <c r="F29" s="128" t="s">
        <v>642</v>
      </c>
      <c r="G29" s="128" t="s">
        <v>618</v>
      </c>
      <c r="H29" s="128" t="s">
        <v>22</v>
      </c>
      <c r="I29" s="129">
        <v>1082087</v>
      </c>
      <c r="K29" s="79"/>
      <c r="L29" s="80"/>
      <c r="N29" s="78"/>
    </row>
    <row r="30" spans="1:14" x14ac:dyDescent="0.2">
      <c r="A30" s="69">
        <v>28</v>
      </c>
      <c r="B30" s="127">
        <v>1</v>
      </c>
      <c r="C30" s="99">
        <v>0</v>
      </c>
      <c r="D30" s="100" t="s">
        <v>562</v>
      </c>
      <c r="E30" s="127">
        <v>2022</v>
      </c>
      <c r="F30" s="128" t="s">
        <v>643</v>
      </c>
      <c r="G30" s="128" t="s">
        <v>607</v>
      </c>
      <c r="H30" s="128" t="s">
        <v>22</v>
      </c>
      <c r="I30" s="129">
        <v>1087763</v>
      </c>
      <c r="K30" s="79"/>
      <c r="L30" s="80"/>
      <c r="N30" s="78"/>
    </row>
    <row r="31" spans="1:14" x14ac:dyDescent="0.2">
      <c r="A31" s="69">
        <v>29</v>
      </c>
      <c r="B31" s="127">
        <v>1</v>
      </c>
      <c r="C31" s="99">
        <v>0</v>
      </c>
      <c r="D31" s="100" t="s">
        <v>562</v>
      </c>
      <c r="E31" s="127">
        <v>2022</v>
      </c>
      <c r="F31" s="128" t="s">
        <v>644</v>
      </c>
      <c r="G31" s="128" t="s">
        <v>645</v>
      </c>
      <c r="H31" s="128" t="s">
        <v>22</v>
      </c>
      <c r="I31" s="129">
        <v>1079360</v>
      </c>
      <c r="K31" s="79"/>
      <c r="L31" s="80"/>
      <c r="N31" s="78"/>
    </row>
    <row r="32" spans="1:14" x14ac:dyDescent="0.2">
      <c r="A32" s="69">
        <v>30</v>
      </c>
      <c r="B32" s="127">
        <v>1</v>
      </c>
      <c r="C32" s="99">
        <v>0</v>
      </c>
      <c r="D32" s="100" t="s">
        <v>562</v>
      </c>
      <c r="E32" s="127">
        <v>2022</v>
      </c>
      <c r="F32" s="128" t="s">
        <v>646</v>
      </c>
      <c r="G32" s="128" t="s">
        <v>647</v>
      </c>
      <c r="H32" s="128" t="s">
        <v>16</v>
      </c>
      <c r="I32" s="129">
        <v>1088741</v>
      </c>
      <c r="K32" s="79"/>
      <c r="L32" s="80"/>
      <c r="M32" s="81"/>
      <c r="N32" s="82"/>
    </row>
    <row r="33" spans="1:14" x14ac:dyDescent="0.2">
      <c r="A33" s="69">
        <v>31</v>
      </c>
      <c r="B33" s="127">
        <v>1</v>
      </c>
      <c r="C33" s="99">
        <v>0</v>
      </c>
      <c r="D33" s="100" t="s">
        <v>562</v>
      </c>
      <c r="E33" s="127">
        <v>2022</v>
      </c>
      <c r="F33" s="128" t="s">
        <v>648</v>
      </c>
      <c r="G33" s="128" t="s">
        <v>649</v>
      </c>
      <c r="H33" s="128" t="s">
        <v>16</v>
      </c>
      <c r="I33" s="129">
        <v>1079631</v>
      </c>
    </row>
    <row r="34" spans="1:14" x14ac:dyDescent="0.2">
      <c r="A34" s="69">
        <v>32</v>
      </c>
      <c r="B34" s="127">
        <v>1</v>
      </c>
      <c r="C34" s="99">
        <v>0</v>
      </c>
      <c r="D34" s="100" t="s">
        <v>562</v>
      </c>
      <c r="E34" s="127">
        <v>2022</v>
      </c>
      <c r="F34" s="128" t="s">
        <v>650</v>
      </c>
      <c r="G34" s="128" t="s">
        <v>603</v>
      </c>
      <c r="H34" s="128" t="s">
        <v>22</v>
      </c>
      <c r="I34" s="129">
        <v>1085986</v>
      </c>
    </row>
    <row r="35" spans="1:14" x14ac:dyDescent="0.2">
      <c r="A35" s="69">
        <v>33</v>
      </c>
      <c r="B35" s="127">
        <v>1</v>
      </c>
      <c r="C35" s="99">
        <v>0</v>
      </c>
      <c r="D35" s="100" t="s">
        <v>562</v>
      </c>
      <c r="E35" s="127">
        <v>2022</v>
      </c>
      <c r="F35" s="128" t="s">
        <v>651</v>
      </c>
      <c r="G35" s="128" t="s">
        <v>652</v>
      </c>
      <c r="H35" s="128" t="s">
        <v>16</v>
      </c>
      <c r="I35" s="129">
        <v>1019325</v>
      </c>
      <c r="K35" s="74" t="s">
        <v>564</v>
      </c>
      <c r="L35" s="74">
        <v>34</v>
      </c>
    </row>
    <row r="36" spans="1:14" x14ac:dyDescent="0.2">
      <c r="A36" s="69">
        <v>34</v>
      </c>
      <c r="B36" s="127">
        <v>1</v>
      </c>
      <c r="C36" s="99">
        <v>0</v>
      </c>
      <c r="D36" s="100" t="s">
        <v>562</v>
      </c>
      <c r="E36" s="127">
        <v>2022</v>
      </c>
      <c r="F36" s="128" t="s">
        <v>653</v>
      </c>
      <c r="G36" s="128" t="s">
        <v>609</v>
      </c>
      <c r="H36" s="128" t="s">
        <v>16</v>
      </c>
      <c r="I36" s="129">
        <v>1078891</v>
      </c>
      <c r="K36" s="74" t="s">
        <v>565</v>
      </c>
      <c r="L36" s="74">
        <v>37</v>
      </c>
    </row>
    <row r="37" spans="1:14" x14ac:dyDescent="0.2">
      <c r="A37" s="69">
        <v>35</v>
      </c>
      <c r="B37" s="84">
        <v>2</v>
      </c>
      <c r="C37" s="84">
        <v>0</v>
      </c>
      <c r="D37" s="85" t="s">
        <v>562</v>
      </c>
      <c r="E37" s="84">
        <v>2021</v>
      </c>
      <c r="F37" s="52" t="s">
        <v>439</v>
      </c>
      <c r="G37" s="52" t="s">
        <v>25</v>
      </c>
      <c r="H37" s="52" t="s">
        <v>22</v>
      </c>
      <c r="I37" s="130" t="s">
        <v>440</v>
      </c>
      <c r="K37" s="74" t="s">
        <v>566</v>
      </c>
      <c r="L37" s="74">
        <v>39</v>
      </c>
    </row>
    <row r="38" spans="1:14" x14ac:dyDescent="0.2">
      <c r="A38" s="69">
        <v>36</v>
      </c>
      <c r="B38" s="84">
        <v>2</v>
      </c>
      <c r="C38" s="84">
        <v>0</v>
      </c>
      <c r="D38" s="85" t="s">
        <v>562</v>
      </c>
      <c r="E38" s="84">
        <v>2021</v>
      </c>
      <c r="F38" s="52" t="s">
        <v>441</v>
      </c>
      <c r="G38" s="52" t="s">
        <v>442</v>
      </c>
      <c r="H38" s="52" t="s">
        <v>16</v>
      </c>
      <c r="I38" s="130" t="s">
        <v>443</v>
      </c>
      <c r="K38" s="74" t="s">
        <v>569</v>
      </c>
      <c r="L38" s="74">
        <v>5</v>
      </c>
      <c r="M38" s="75">
        <f>5/11*100</f>
        <v>45.454545454545453</v>
      </c>
    </row>
    <row r="39" spans="1:14" x14ac:dyDescent="0.2">
      <c r="A39" s="69">
        <v>37</v>
      </c>
      <c r="B39" s="84">
        <v>2</v>
      </c>
      <c r="C39" s="84">
        <v>0</v>
      </c>
      <c r="D39" s="85" t="s">
        <v>562</v>
      </c>
      <c r="E39" s="84">
        <v>2021</v>
      </c>
      <c r="F39" s="52" t="s">
        <v>444</v>
      </c>
      <c r="G39" s="52" t="s">
        <v>37</v>
      </c>
      <c r="H39" s="52" t="s">
        <v>22</v>
      </c>
      <c r="I39" s="130" t="s">
        <v>445</v>
      </c>
      <c r="K39" s="74" t="s">
        <v>570</v>
      </c>
      <c r="L39" s="74">
        <v>3</v>
      </c>
      <c r="M39" s="75">
        <f>3/11*100</f>
        <v>27.27272727272727</v>
      </c>
    </row>
    <row r="40" spans="1:14" x14ac:dyDescent="0.2">
      <c r="A40" s="69">
        <v>38</v>
      </c>
      <c r="B40" s="84">
        <v>2</v>
      </c>
      <c r="C40" s="84">
        <v>0</v>
      </c>
      <c r="D40" s="85" t="s">
        <v>562</v>
      </c>
      <c r="E40" s="84">
        <v>2021</v>
      </c>
      <c r="F40" s="52" t="s">
        <v>27</v>
      </c>
      <c r="G40" s="52" t="s">
        <v>25</v>
      </c>
      <c r="H40" s="52" t="s">
        <v>22</v>
      </c>
      <c r="I40" s="130" t="s">
        <v>446</v>
      </c>
      <c r="K40" s="74" t="s">
        <v>571</v>
      </c>
      <c r="L40" s="74">
        <v>0</v>
      </c>
      <c r="M40" s="75">
        <v>0</v>
      </c>
    </row>
    <row r="41" spans="1:14" x14ac:dyDescent="0.2">
      <c r="A41" s="69">
        <v>39</v>
      </c>
      <c r="B41" s="84">
        <v>2</v>
      </c>
      <c r="C41" s="84">
        <v>0</v>
      </c>
      <c r="D41" s="85" t="s">
        <v>562</v>
      </c>
      <c r="E41" s="84">
        <v>2021</v>
      </c>
      <c r="F41" s="52" t="s">
        <v>447</v>
      </c>
      <c r="G41" s="52" t="s">
        <v>90</v>
      </c>
      <c r="H41" s="52" t="s">
        <v>22</v>
      </c>
      <c r="I41" s="130" t="s">
        <v>448</v>
      </c>
      <c r="K41" s="74" t="s">
        <v>572</v>
      </c>
      <c r="L41" s="74">
        <v>1</v>
      </c>
      <c r="M41" s="75">
        <f>1/11*100</f>
        <v>9.0909090909090917</v>
      </c>
    </row>
    <row r="42" spans="1:14" x14ac:dyDescent="0.2">
      <c r="A42" s="69">
        <v>40</v>
      </c>
      <c r="B42" s="84">
        <v>2</v>
      </c>
      <c r="C42" s="84">
        <v>0</v>
      </c>
      <c r="D42" s="85" t="s">
        <v>562</v>
      </c>
      <c r="E42" s="84">
        <v>2021</v>
      </c>
      <c r="F42" s="52" t="s">
        <v>449</v>
      </c>
      <c r="G42" s="52" t="s">
        <v>450</v>
      </c>
      <c r="H42" s="52" t="s">
        <v>16</v>
      </c>
      <c r="I42" s="130" t="s">
        <v>451</v>
      </c>
      <c r="K42" s="74" t="s">
        <v>573</v>
      </c>
      <c r="L42" s="74">
        <v>0</v>
      </c>
      <c r="M42" s="75">
        <v>0</v>
      </c>
    </row>
    <row r="43" spans="1:14" x14ac:dyDescent="0.2">
      <c r="A43" s="69">
        <v>41</v>
      </c>
      <c r="B43" s="84">
        <v>2</v>
      </c>
      <c r="C43" s="84">
        <v>0</v>
      </c>
      <c r="D43" s="85" t="s">
        <v>562</v>
      </c>
      <c r="E43" s="84">
        <v>2021</v>
      </c>
      <c r="F43" s="52" t="s">
        <v>452</v>
      </c>
      <c r="G43" s="52" t="s">
        <v>52</v>
      </c>
      <c r="H43" s="52" t="s">
        <v>22</v>
      </c>
      <c r="I43" s="130" t="s">
        <v>453</v>
      </c>
      <c r="K43" s="74" t="s">
        <v>574</v>
      </c>
      <c r="L43" s="74">
        <v>0</v>
      </c>
      <c r="M43" s="75">
        <v>0</v>
      </c>
    </row>
    <row r="44" spans="1:14" ht="14.25" x14ac:dyDescent="0.2">
      <c r="A44" s="69">
        <v>42</v>
      </c>
      <c r="B44" s="84">
        <v>2</v>
      </c>
      <c r="C44" s="84">
        <v>0</v>
      </c>
      <c r="D44" s="85" t="s">
        <v>562</v>
      </c>
      <c r="E44" s="84">
        <v>2021</v>
      </c>
      <c r="F44" s="52" t="s">
        <v>454</v>
      </c>
      <c r="G44" s="52" t="s">
        <v>455</v>
      </c>
      <c r="H44" s="52" t="s">
        <v>16</v>
      </c>
      <c r="I44" s="130" t="s">
        <v>456</v>
      </c>
      <c r="K44" s="74" t="s">
        <v>584</v>
      </c>
      <c r="L44" s="30">
        <v>2</v>
      </c>
      <c r="M44" s="75">
        <f>2/11*100</f>
        <v>18.181818181818183</v>
      </c>
      <c r="N44" s="23"/>
    </row>
    <row r="45" spans="1:14" x14ac:dyDescent="0.2">
      <c r="A45" s="69">
        <v>43</v>
      </c>
      <c r="B45" s="84">
        <v>2</v>
      </c>
      <c r="C45" s="84">
        <v>0</v>
      </c>
      <c r="D45" s="85" t="s">
        <v>562</v>
      </c>
      <c r="E45" s="84">
        <v>2021</v>
      </c>
      <c r="F45" s="52" t="s">
        <v>457</v>
      </c>
      <c r="G45" s="52" t="s">
        <v>206</v>
      </c>
      <c r="H45" s="52" t="s">
        <v>22</v>
      </c>
      <c r="I45" s="130" t="s">
        <v>458</v>
      </c>
    </row>
    <row r="46" spans="1:14" x14ac:dyDescent="0.2">
      <c r="A46" s="69">
        <v>44</v>
      </c>
      <c r="B46" s="84">
        <v>2</v>
      </c>
      <c r="C46" s="84">
        <v>0</v>
      </c>
      <c r="D46" s="85" t="s">
        <v>562</v>
      </c>
      <c r="E46" s="84">
        <v>2021</v>
      </c>
      <c r="F46" s="52" t="s">
        <v>459</v>
      </c>
      <c r="G46" s="52" t="s">
        <v>82</v>
      </c>
      <c r="H46" s="52" t="s">
        <v>16</v>
      </c>
      <c r="I46" s="130" t="s">
        <v>460</v>
      </c>
    </row>
    <row r="47" spans="1:14" x14ac:dyDescent="0.2">
      <c r="A47" s="69">
        <v>45</v>
      </c>
      <c r="B47" s="84">
        <v>2</v>
      </c>
      <c r="C47" s="84">
        <v>0</v>
      </c>
      <c r="D47" s="85" t="s">
        <v>562</v>
      </c>
      <c r="E47" s="84">
        <v>2021</v>
      </c>
      <c r="F47" s="52" t="s">
        <v>461</v>
      </c>
      <c r="G47" s="52" t="s">
        <v>462</v>
      </c>
      <c r="H47" s="52" t="s">
        <v>22</v>
      </c>
      <c r="I47" s="130" t="s">
        <v>463</v>
      </c>
    </row>
    <row r="48" spans="1:14" x14ac:dyDescent="0.2">
      <c r="A48" s="69">
        <v>46</v>
      </c>
      <c r="B48" s="84">
        <v>2</v>
      </c>
      <c r="C48" s="84">
        <v>0</v>
      </c>
      <c r="D48" s="85" t="s">
        <v>562</v>
      </c>
      <c r="E48" s="84">
        <v>2021</v>
      </c>
      <c r="F48" s="52" t="s">
        <v>527</v>
      </c>
      <c r="G48" s="52" t="s">
        <v>171</v>
      </c>
      <c r="H48" s="52" t="s">
        <v>16</v>
      </c>
      <c r="I48" s="130" t="s">
        <v>528</v>
      </c>
    </row>
    <row r="49" spans="1:9" x14ac:dyDescent="0.2">
      <c r="A49" s="69">
        <v>47</v>
      </c>
      <c r="B49" s="84">
        <v>2</v>
      </c>
      <c r="C49" s="84">
        <v>0</v>
      </c>
      <c r="D49" s="85" t="s">
        <v>562</v>
      </c>
      <c r="E49" s="84">
        <v>2021</v>
      </c>
      <c r="F49" s="52" t="s">
        <v>464</v>
      </c>
      <c r="G49" s="52" t="s">
        <v>465</v>
      </c>
      <c r="H49" s="52" t="s">
        <v>22</v>
      </c>
      <c r="I49" s="130" t="s">
        <v>466</v>
      </c>
    </row>
    <row r="50" spans="1:9" x14ac:dyDescent="0.2">
      <c r="A50" s="69">
        <v>48</v>
      </c>
      <c r="B50" s="84">
        <v>2</v>
      </c>
      <c r="C50" s="84">
        <v>0</v>
      </c>
      <c r="D50" s="85" t="s">
        <v>562</v>
      </c>
      <c r="E50" s="84">
        <v>2021</v>
      </c>
      <c r="F50" s="52" t="s">
        <v>36</v>
      </c>
      <c r="G50" s="52" t="s">
        <v>106</v>
      </c>
      <c r="H50" s="52" t="s">
        <v>16</v>
      </c>
      <c r="I50" s="130" t="s">
        <v>467</v>
      </c>
    </row>
    <row r="51" spans="1:9" x14ac:dyDescent="0.2">
      <c r="A51" s="69">
        <v>49</v>
      </c>
      <c r="B51" s="84">
        <v>2</v>
      </c>
      <c r="C51" s="84">
        <v>0</v>
      </c>
      <c r="D51" s="85" t="s">
        <v>562</v>
      </c>
      <c r="E51" s="84">
        <v>2021</v>
      </c>
      <c r="F51" s="52" t="s">
        <v>468</v>
      </c>
      <c r="G51" s="52" t="s">
        <v>266</v>
      </c>
      <c r="H51" s="52" t="s">
        <v>16</v>
      </c>
      <c r="I51" s="130" t="s">
        <v>469</v>
      </c>
    </row>
    <row r="52" spans="1:9" x14ac:dyDescent="0.2">
      <c r="A52" s="69">
        <v>50</v>
      </c>
      <c r="B52" s="84">
        <v>2</v>
      </c>
      <c r="C52" s="84">
        <v>0</v>
      </c>
      <c r="D52" s="85" t="s">
        <v>562</v>
      </c>
      <c r="E52" s="84">
        <v>2021</v>
      </c>
      <c r="F52" s="52" t="s">
        <v>292</v>
      </c>
      <c r="G52" s="52" t="s">
        <v>73</v>
      </c>
      <c r="H52" s="52" t="s">
        <v>22</v>
      </c>
      <c r="I52" s="130" t="s">
        <v>470</v>
      </c>
    </row>
    <row r="53" spans="1:9" x14ac:dyDescent="0.2">
      <c r="A53" s="69">
        <v>51</v>
      </c>
      <c r="B53" s="84">
        <v>2</v>
      </c>
      <c r="C53" s="84">
        <v>0</v>
      </c>
      <c r="D53" s="85" t="s">
        <v>562</v>
      </c>
      <c r="E53" s="84">
        <v>2021</v>
      </c>
      <c r="F53" s="52" t="s">
        <v>320</v>
      </c>
      <c r="G53" s="52" t="s">
        <v>93</v>
      </c>
      <c r="H53" s="52" t="s">
        <v>16</v>
      </c>
      <c r="I53" s="130" t="s">
        <v>471</v>
      </c>
    </row>
    <row r="54" spans="1:9" x14ac:dyDescent="0.2">
      <c r="A54" s="69">
        <v>52</v>
      </c>
      <c r="B54" s="84">
        <v>2</v>
      </c>
      <c r="C54" s="84">
        <v>0</v>
      </c>
      <c r="D54" s="85" t="s">
        <v>562</v>
      </c>
      <c r="E54" s="84">
        <v>2021</v>
      </c>
      <c r="F54" s="52" t="s">
        <v>529</v>
      </c>
      <c r="G54" s="52" t="s">
        <v>136</v>
      </c>
      <c r="H54" s="52" t="s">
        <v>22</v>
      </c>
      <c r="I54" s="130" t="s">
        <v>530</v>
      </c>
    </row>
    <row r="55" spans="1:9" x14ac:dyDescent="0.2">
      <c r="A55" s="69">
        <v>53</v>
      </c>
      <c r="B55" s="84">
        <v>2</v>
      </c>
      <c r="C55" s="84">
        <v>0</v>
      </c>
      <c r="D55" s="85" t="s">
        <v>562</v>
      </c>
      <c r="E55" s="84">
        <v>2021</v>
      </c>
      <c r="F55" s="52" t="s">
        <v>476</v>
      </c>
      <c r="G55" s="52" t="s">
        <v>477</v>
      </c>
      <c r="H55" s="52" t="s">
        <v>22</v>
      </c>
      <c r="I55" s="130" t="s">
        <v>478</v>
      </c>
    </row>
    <row r="56" spans="1:9" x14ac:dyDescent="0.2">
      <c r="A56" s="69">
        <v>54</v>
      </c>
      <c r="B56" s="84">
        <v>2</v>
      </c>
      <c r="C56" s="84">
        <v>0</v>
      </c>
      <c r="D56" s="85" t="s">
        <v>562</v>
      </c>
      <c r="E56" s="84">
        <v>2021</v>
      </c>
      <c r="F56" s="52" t="s">
        <v>479</v>
      </c>
      <c r="G56" s="52" t="s">
        <v>480</v>
      </c>
      <c r="H56" s="52" t="s">
        <v>22</v>
      </c>
      <c r="I56" s="130" t="s">
        <v>481</v>
      </c>
    </row>
    <row r="57" spans="1:9" x14ac:dyDescent="0.2">
      <c r="A57" s="69">
        <v>55</v>
      </c>
      <c r="B57" s="84">
        <v>2</v>
      </c>
      <c r="C57" s="84">
        <v>0</v>
      </c>
      <c r="D57" s="85" t="s">
        <v>562</v>
      </c>
      <c r="E57" s="84">
        <v>2021</v>
      </c>
      <c r="F57" s="52" t="s">
        <v>482</v>
      </c>
      <c r="G57" s="52" t="s">
        <v>192</v>
      </c>
      <c r="H57" s="52" t="s">
        <v>22</v>
      </c>
      <c r="I57" s="130" t="s">
        <v>483</v>
      </c>
    </row>
    <row r="58" spans="1:9" x14ac:dyDescent="0.2">
      <c r="A58" s="69">
        <v>56</v>
      </c>
      <c r="B58" s="84">
        <v>2</v>
      </c>
      <c r="C58" s="84">
        <v>0</v>
      </c>
      <c r="D58" s="85" t="s">
        <v>562</v>
      </c>
      <c r="E58" s="84">
        <v>2021</v>
      </c>
      <c r="F58" s="52" t="s">
        <v>484</v>
      </c>
      <c r="G58" s="52" t="s">
        <v>462</v>
      </c>
      <c r="H58" s="52" t="s">
        <v>22</v>
      </c>
      <c r="I58" s="130" t="s">
        <v>485</v>
      </c>
    </row>
    <row r="59" spans="1:9" x14ac:dyDescent="0.2">
      <c r="A59" s="69">
        <v>57</v>
      </c>
      <c r="B59" s="84">
        <v>2</v>
      </c>
      <c r="C59" s="84">
        <v>0</v>
      </c>
      <c r="D59" s="85" t="s">
        <v>562</v>
      </c>
      <c r="E59" s="84">
        <v>2021</v>
      </c>
      <c r="F59" s="52" t="s">
        <v>486</v>
      </c>
      <c r="G59" s="52" t="s">
        <v>277</v>
      </c>
      <c r="H59" s="52" t="s">
        <v>22</v>
      </c>
      <c r="I59" s="130" t="s">
        <v>487</v>
      </c>
    </row>
    <row r="60" spans="1:9" x14ac:dyDescent="0.2">
      <c r="A60" s="69">
        <v>58</v>
      </c>
      <c r="B60" s="84">
        <v>2</v>
      </c>
      <c r="C60" s="84">
        <v>0</v>
      </c>
      <c r="D60" s="85" t="s">
        <v>562</v>
      </c>
      <c r="E60" s="84">
        <v>2021</v>
      </c>
      <c r="F60" s="52" t="s">
        <v>488</v>
      </c>
      <c r="G60" s="52" t="s">
        <v>489</v>
      </c>
      <c r="H60" s="52" t="s">
        <v>22</v>
      </c>
      <c r="I60" s="130" t="s">
        <v>490</v>
      </c>
    </row>
    <row r="61" spans="1:9" x14ac:dyDescent="0.2">
      <c r="A61" s="69">
        <v>59</v>
      </c>
      <c r="B61" s="84">
        <v>2</v>
      </c>
      <c r="C61" s="84">
        <v>0</v>
      </c>
      <c r="D61" s="85" t="s">
        <v>562</v>
      </c>
      <c r="E61" s="84">
        <v>2021</v>
      </c>
      <c r="F61" s="52" t="s">
        <v>491</v>
      </c>
      <c r="G61" s="52" t="s">
        <v>52</v>
      </c>
      <c r="H61" s="52" t="s">
        <v>22</v>
      </c>
      <c r="I61" s="130" t="s">
        <v>492</v>
      </c>
    </row>
    <row r="62" spans="1:9" x14ac:dyDescent="0.2">
      <c r="A62" s="69">
        <v>60</v>
      </c>
      <c r="B62" s="84">
        <v>2</v>
      </c>
      <c r="C62" s="84">
        <v>0</v>
      </c>
      <c r="D62" s="85" t="s">
        <v>562</v>
      </c>
      <c r="E62" s="84">
        <v>2021</v>
      </c>
      <c r="F62" s="52" t="s">
        <v>531</v>
      </c>
      <c r="G62" s="52" t="s">
        <v>51</v>
      </c>
      <c r="H62" s="52" t="s">
        <v>16</v>
      </c>
      <c r="I62" s="130" t="s">
        <v>532</v>
      </c>
    </row>
    <row r="63" spans="1:9" x14ac:dyDescent="0.2">
      <c r="A63" s="69">
        <v>61</v>
      </c>
      <c r="B63" s="84">
        <v>2</v>
      </c>
      <c r="C63" s="84">
        <v>0</v>
      </c>
      <c r="D63" s="85" t="s">
        <v>562</v>
      </c>
      <c r="E63" s="84">
        <v>2021</v>
      </c>
      <c r="F63" s="52" t="s">
        <v>493</v>
      </c>
      <c r="G63" s="52" t="s">
        <v>494</v>
      </c>
      <c r="H63" s="52" t="s">
        <v>22</v>
      </c>
      <c r="I63" s="130" t="s">
        <v>495</v>
      </c>
    </row>
    <row r="64" spans="1:9" x14ac:dyDescent="0.2">
      <c r="A64" s="69">
        <v>62</v>
      </c>
      <c r="B64" s="84">
        <v>2</v>
      </c>
      <c r="C64" s="84">
        <v>0</v>
      </c>
      <c r="D64" s="85" t="s">
        <v>562</v>
      </c>
      <c r="E64" s="84">
        <v>2021</v>
      </c>
      <c r="F64" s="52" t="s">
        <v>496</v>
      </c>
      <c r="G64" s="52" t="s">
        <v>497</v>
      </c>
      <c r="H64" s="52" t="s">
        <v>16</v>
      </c>
      <c r="I64" s="130" t="s">
        <v>498</v>
      </c>
    </row>
    <row r="65" spans="1:9" x14ac:dyDescent="0.2">
      <c r="A65" s="69">
        <v>63</v>
      </c>
      <c r="B65" s="84">
        <v>2</v>
      </c>
      <c r="C65" s="84">
        <v>0</v>
      </c>
      <c r="D65" s="85" t="s">
        <v>562</v>
      </c>
      <c r="E65" s="84">
        <v>2021</v>
      </c>
      <c r="F65" s="52" t="s">
        <v>499</v>
      </c>
      <c r="G65" s="52" t="s">
        <v>37</v>
      </c>
      <c r="H65" s="52" t="s">
        <v>22</v>
      </c>
      <c r="I65" s="130" t="s">
        <v>500</v>
      </c>
    </row>
    <row r="66" spans="1:9" x14ac:dyDescent="0.2">
      <c r="A66" s="69">
        <v>64</v>
      </c>
      <c r="B66" s="84">
        <v>2</v>
      </c>
      <c r="C66" s="84">
        <v>0</v>
      </c>
      <c r="D66" s="85" t="s">
        <v>562</v>
      </c>
      <c r="E66" s="84">
        <v>2021</v>
      </c>
      <c r="F66" s="52" t="s">
        <v>533</v>
      </c>
      <c r="G66" s="52" t="s">
        <v>534</v>
      </c>
      <c r="H66" s="52" t="s">
        <v>16</v>
      </c>
      <c r="I66" s="130" t="s">
        <v>535</v>
      </c>
    </row>
    <row r="67" spans="1:9" x14ac:dyDescent="0.2">
      <c r="A67" s="69">
        <v>65</v>
      </c>
      <c r="B67" s="84">
        <v>2</v>
      </c>
      <c r="C67" s="84">
        <v>0</v>
      </c>
      <c r="D67" s="85" t="s">
        <v>562</v>
      </c>
      <c r="E67" s="84">
        <v>2021</v>
      </c>
      <c r="F67" s="52" t="s">
        <v>501</v>
      </c>
      <c r="G67" s="52" t="s">
        <v>70</v>
      </c>
      <c r="H67" s="52" t="s">
        <v>22</v>
      </c>
      <c r="I67" s="130" t="s">
        <v>502</v>
      </c>
    </row>
    <row r="68" spans="1:9" x14ac:dyDescent="0.2">
      <c r="A68" s="69">
        <v>66</v>
      </c>
      <c r="B68" s="84">
        <v>2</v>
      </c>
      <c r="C68" s="84">
        <v>0</v>
      </c>
      <c r="D68" s="85" t="s">
        <v>562</v>
      </c>
      <c r="E68" s="84">
        <v>2021</v>
      </c>
      <c r="F68" s="52" t="s">
        <v>503</v>
      </c>
      <c r="G68" s="52" t="s">
        <v>504</v>
      </c>
      <c r="H68" s="52" t="s">
        <v>22</v>
      </c>
      <c r="I68" s="130" t="s">
        <v>505</v>
      </c>
    </row>
    <row r="69" spans="1:9" x14ac:dyDescent="0.2">
      <c r="A69" s="69">
        <v>67</v>
      </c>
      <c r="B69" s="84">
        <v>2</v>
      </c>
      <c r="C69" s="84">
        <v>0</v>
      </c>
      <c r="D69" s="85" t="s">
        <v>562</v>
      </c>
      <c r="E69" s="84">
        <v>2021</v>
      </c>
      <c r="F69" s="52" t="s">
        <v>536</v>
      </c>
      <c r="G69" s="52" t="s">
        <v>93</v>
      </c>
      <c r="H69" s="52" t="s">
        <v>16</v>
      </c>
      <c r="I69" s="130" t="s">
        <v>537</v>
      </c>
    </row>
    <row r="70" spans="1:9" x14ac:dyDescent="0.2">
      <c r="A70" s="69">
        <v>68</v>
      </c>
      <c r="B70" s="84">
        <v>2</v>
      </c>
      <c r="C70" s="84">
        <v>0</v>
      </c>
      <c r="D70" s="85" t="s">
        <v>562</v>
      </c>
      <c r="E70" s="84">
        <v>2021</v>
      </c>
      <c r="F70" s="52" t="s">
        <v>509</v>
      </c>
      <c r="G70" s="52" t="s">
        <v>70</v>
      </c>
      <c r="H70" s="52" t="s">
        <v>22</v>
      </c>
      <c r="I70" s="130" t="s">
        <v>510</v>
      </c>
    </row>
    <row r="71" spans="1:9" x14ac:dyDescent="0.2">
      <c r="A71" s="69">
        <v>69</v>
      </c>
      <c r="B71" s="84">
        <v>2</v>
      </c>
      <c r="C71" s="84">
        <v>0</v>
      </c>
      <c r="D71" s="85" t="s">
        <v>562</v>
      </c>
      <c r="E71" s="84">
        <v>2021</v>
      </c>
      <c r="F71" s="52" t="s">
        <v>511</v>
      </c>
      <c r="G71" s="52" t="s">
        <v>435</v>
      </c>
      <c r="H71" s="52" t="s">
        <v>22</v>
      </c>
      <c r="I71" s="130" t="s">
        <v>512</v>
      </c>
    </row>
    <row r="72" spans="1:9" x14ac:dyDescent="0.2">
      <c r="A72" s="69">
        <v>70</v>
      </c>
      <c r="B72" s="84">
        <v>2</v>
      </c>
      <c r="C72" s="84">
        <v>0</v>
      </c>
      <c r="D72" s="85" t="s">
        <v>562</v>
      </c>
      <c r="E72" s="84">
        <v>2021</v>
      </c>
      <c r="F72" s="52" t="s">
        <v>184</v>
      </c>
      <c r="G72" s="52" t="s">
        <v>513</v>
      </c>
      <c r="H72" s="52" t="s">
        <v>16</v>
      </c>
      <c r="I72" s="130" t="s">
        <v>514</v>
      </c>
    </row>
    <row r="73" spans="1:9" x14ac:dyDescent="0.2">
      <c r="A73" s="69">
        <v>71</v>
      </c>
      <c r="B73" s="84">
        <v>2</v>
      </c>
      <c r="C73" s="84">
        <v>0</v>
      </c>
      <c r="D73" s="85" t="s">
        <v>562</v>
      </c>
      <c r="E73" s="84">
        <v>2021</v>
      </c>
      <c r="F73" s="52" t="s">
        <v>515</v>
      </c>
      <c r="G73" s="52" t="s">
        <v>432</v>
      </c>
      <c r="H73" s="52" t="s">
        <v>22</v>
      </c>
      <c r="I73" s="130" t="s">
        <v>516</v>
      </c>
    </row>
    <row r="74" spans="1:9" x14ac:dyDescent="0.2">
      <c r="A74" s="69">
        <v>72</v>
      </c>
      <c r="B74" s="91">
        <v>3</v>
      </c>
      <c r="C74" s="91">
        <v>0</v>
      </c>
      <c r="D74" s="92" t="s">
        <v>562</v>
      </c>
      <c r="E74" s="91">
        <v>2020</v>
      </c>
      <c r="F74" s="49" t="s">
        <v>268</v>
      </c>
      <c r="G74" s="49" t="s">
        <v>269</v>
      </c>
      <c r="H74" s="49" t="s">
        <v>16</v>
      </c>
      <c r="I74" s="131" t="s">
        <v>270</v>
      </c>
    </row>
    <row r="75" spans="1:9" x14ac:dyDescent="0.2">
      <c r="A75" s="69">
        <v>73</v>
      </c>
      <c r="B75" s="91">
        <v>3</v>
      </c>
      <c r="C75" s="91">
        <v>0</v>
      </c>
      <c r="D75" s="92" t="s">
        <v>562</v>
      </c>
      <c r="E75" s="91">
        <v>2020</v>
      </c>
      <c r="F75" s="49" t="s">
        <v>271</v>
      </c>
      <c r="G75" s="49" t="s">
        <v>272</v>
      </c>
      <c r="H75" s="49" t="s">
        <v>22</v>
      </c>
      <c r="I75" s="131" t="s">
        <v>273</v>
      </c>
    </row>
    <row r="76" spans="1:9" x14ac:dyDescent="0.2">
      <c r="A76" s="69">
        <v>74</v>
      </c>
      <c r="B76" s="91">
        <v>3</v>
      </c>
      <c r="C76" s="91">
        <v>0</v>
      </c>
      <c r="D76" s="92" t="s">
        <v>562</v>
      </c>
      <c r="E76" s="91">
        <v>2020</v>
      </c>
      <c r="F76" s="49" t="s">
        <v>274</v>
      </c>
      <c r="G76" s="49" t="s">
        <v>25</v>
      </c>
      <c r="H76" s="49" t="s">
        <v>22</v>
      </c>
      <c r="I76" s="131" t="s">
        <v>275</v>
      </c>
    </row>
    <row r="77" spans="1:9" x14ac:dyDescent="0.2">
      <c r="A77" s="69">
        <v>75</v>
      </c>
      <c r="B77" s="91">
        <v>3</v>
      </c>
      <c r="C77" s="91">
        <v>0</v>
      </c>
      <c r="D77" s="92" t="s">
        <v>562</v>
      </c>
      <c r="E77" s="91">
        <v>2020</v>
      </c>
      <c r="F77" s="49" t="s">
        <v>276</v>
      </c>
      <c r="G77" s="49" t="s">
        <v>277</v>
      </c>
      <c r="H77" s="49" t="s">
        <v>22</v>
      </c>
      <c r="I77" s="131" t="s">
        <v>278</v>
      </c>
    </row>
    <row r="78" spans="1:9" x14ac:dyDescent="0.2">
      <c r="A78" s="69">
        <v>76</v>
      </c>
      <c r="B78" s="91">
        <v>3</v>
      </c>
      <c r="C78" s="91">
        <v>0</v>
      </c>
      <c r="D78" s="92" t="s">
        <v>562</v>
      </c>
      <c r="E78" s="91">
        <v>2020</v>
      </c>
      <c r="F78" s="49" t="s">
        <v>279</v>
      </c>
      <c r="G78" s="49" t="s">
        <v>37</v>
      </c>
      <c r="H78" s="49" t="s">
        <v>22</v>
      </c>
      <c r="I78" s="131" t="s">
        <v>280</v>
      </c>
    </row>
    <row r="79" spans="1:9" x14ac:dyDescent="0.2">
      <c r="A79" s="69">
        <v>77</v>
      </c>
      <c r="B79" s="91">
        <v>3</v>
      </c>
      <c r="C79" s="91">
        <v>0</v>
      </c>
      <c r="D79" s="92" t="s">
        <v>562</v>
      </c>
      <c r="E79" s="91">
        <v>2020</v>
      </c>
      <c r="F79" s="49" t="s">
        <v>281</v>
      </c>
      <c r="G79" s="49" t="s">
        <v>25</v>
      </c>
      <c r="H79" s="49" t="s">
        <v>22</v>
      </c>
      <c r="I79" s="131" t="s">
        <v>282</v>
      </c>
    </row>
    <row r="80" spans="1:9" x14ac:dyDescent="0.2">
      <c r="A80" s="69">
        <v>78</v>
      </c>
      <c r="B80" s="91">
        <v>3</v>
      </c>
      <c r="C80" s="91">
        <v>0</v>
      </c>
      <c r="D80" s="92" t="s">
        <v>562</v>
      </c>
      <c r="E80" s="91">
        <v>2020</v>
      </c>
      <c r="F80" s="49" t="s">
        <v>27</v>
      </c>
      <c r="G80" s="49" t="s">
        <v>277</v>
      </c>
      <c r="H80" s="49" t="s">
        <v>22</v>
      </c>
      <c r="I80" s="131" t="s">
        <v>283</v>
      </c>
    </row>
    <row r="81" spans="1:9" x14ac:dyDescent="0.2">
      <c r="A81" s="69">
        <v>79</v>
      </c>
      <c r="B81" s="91">
        <v>3</v>
      </c>
      <c r="C81" s="91">
        <v>0</v>
      </c>
      <c r="D81" s="92" t="s">
        <v>562</v>
      </c>
      <c r="E81" s="91">
        <v>2020</v>
      </c>
      <c r="F81" s="49" t="s">
        <v>284</v>
      </c>
      <c r="G81" s="49" t="s">
        <v>151</v>
      </c>
      <c r="H81" s="49" t="s">
        <v>16</v>
      </c>
      <c r="I81" s="131" t="s">
        <v>285</v>
      </c>
    </row>
    <row r="82" spans="1:9" x14ac:dyDescent="0.2">
      <c r="A82" s="69">
        <v>80</v>
      </c>
      <c r="B82" s="91">
        <v>3</v>
      </c>
      <c r="C82" s="91">
        <v>0</v>
      </c>
      <c r="D82" s="92" t="s">
        <v>562</v>
      </c>
      <c r="E82" s="91">
        <v>2020</v>
      </c>
      <c r="F82" s="49" t="s">
        <v>286</v>
      </c>
      <c r="G82" s="49" t="s">
        <v>25</v>
      </c>
      <c r="H82" s="49" t="s">
        <v>22</v>
      </c>
      <c r="I82" s="131" t="s">
        <v>287</v>
      </c>
    </row>
    <row r="83" spans="1:9" x14ac:dyDescent="0.2">
      <c r="A83" s="69">
        <v>81</v>
      </c>
      <c r="B83" s="91">
        <v>3</v>
      </c>
      <c r="C83" s="91">
        <v>0</v>
      </c>
      <c r="D83" s="92" t="s">
        <v>562</v>
      </c>
      <c r="E83" s="91">
        <v>2020</v>
      </c>
      <c r="F83" s="49" t="s">
        <v>288</v>
      </c>
      <c r="G83" s="49" t="s">
        <v>289</v>
      </c>
      <c r="H83" s="49" t="s">
        <v>22</v>
      </c>
      <c r="I83" s="131" t="s">
        <v>290</v>
      </c>
    </row>
    <row r="84" spans="1:9" x14ac:dyDescent="0.2">
      <c r="A84" s="69">
        <v>82</v>
      </c>
      <c r="B84" s="91">
        <v>3</v>
      </c>
      <c r="C84" s="91">
        <v>0</v>
      </c>
      <c r="D84" s="92" t="s">
        <v>562</v>
      </c>
      <c r="E84" s="91">
        <v>2020</v>
      </c>
      <c r="F84" s="49" t="s">
        <v>291</v>
      </c>
      <c r="G84" s="49" t="s">
        <v>292</v>
      </c>
      <c r="H84" s="49" t="s">
        <v>22</v>
      </c>
      <c r="I84" s="131" t="s">
        <v>293</v>
      </c>
    </row>
    <row r="85" spans="1:9" x14ac:dyDescent="0.2">
      <c r="A85" s="69">
        <v>83</v>
      </c>
      <c r="B85" s="91">
        <v>3</v>
      </c>
      <c r="C85" s="91">
        <v>0</v>
      </c>
      <c r="D85" s="92" t="s">
        <v>562</v>
      </c>
      <c r="E85" s="91">
        <v>2020</v>
      </c>
      <c r="F85" s="49" t="s">
        <v>294</v>
      </c>
      <c r="G85" s="49" t="s">
        <v>295</v>
      </c>
      <c r="H85" s="49" t="s">
        <v>22</v>
      </c>
      <c r="I85" s="131" t="s">
        <v>296</v>
      </c>
    </row>
    <row r="86" spans="1:9" x14ac:dyDescent="0.2">
      <c r="A86" s="69">
        <v>84</v>
      </c>
      <c r="B86" s="91">
        <v>3</v>
      </c>
      <c r="C86" s="91">
        <v>0</v>
      </c>
      <c r="D86" s="92" t="s">
        <v>562</v>
      </c>
      <c r="E86" s="91">
        <v>2020</v>
      </c>
      <c r="F86" s="49" t="s">
        <v>297</v>
      </c>
      <c r="G86" s="49" t="s">
        <v>298</v>
      </c>
      <c r="H86" s="49" t="s">
        <v>22</v>
      </c>
      <c r="I86" s="131" t="s">
        <v>299</v>
      </c>
    </row>
    <row r="87" spans="1:9" x14ac:dyDescent="0.2">
      <c r="A87" s="69">
        <v>85</v>
      </c>
      <c r="B87" s="91">
        <v>3</v>
      </c>
      <c r="C87" s="91">
        <v>0</v>
      </c>
      <c r="D87" s="92" t="s">
        <v>562</v>
      </c>
      <c r="E87" s="91">
        <v>2020</v>
      </c>
      <c r="F87" s="49" t="s">
        <v>300</v>
      </c>
      <c r="G87" s="49" t="s">
        <v>301</v>
      </c>
      <c r="H87" s="49" t="s">
        <v>22</v>
      </c>
      <c r="I87" s="131" t="s">
        <v>302</v>
      </c>
    </row>
    <row r="88" spans="1:9" x14ac:dyDescent="0.2">
      <c r="A88" s="69">
        <v>86</v>
      </c>
      <c r="B88" s="91">
        <v>3</v>
      </c>
      <c r="C88" s="91">
        <v>0</v>
      </c>
      <c r="D88" s="92" t="s">
        <v>562</v>
      </c>
      <c r="E88" s="91">
        <v>2020</v>
      </c>
      <c r="F88" s="49" t="s">
        <v>303</v>
      </c>
      <c r="G88" s="49" t="s">
        <v>304</v>
      </c>
      <c r="H88" s="49" t="s">
        <v>22</v>
      </c>
      <c r="I88" s="131" t="s">
        <v>305</v>
      </c>
    </row>
    <row r="89" spans="1:9" x14ac:dyDescent="0.2">
      <c r="A89" s="69">
        <v>87</v>
      </c>
      <c r="B89" s="91">
        <v>3</v>
      </c>
      <c r="C89" s="91">
        <v>0</v>
      </c>
      <c r="D89" s="92" t="s">
        <v>562</v>
      </c>
      <c r="E89" s="91">
        <v>2020</v>
      </c>
      <c r="F89" s="49" t="s">
        <v>306</v>
      </c>
      <c r="G89" s="49" t="s">
        <v>307</v>
      </c>
      <c r="H89" s="49" t="s">
        <v>22</v>
      </c>
      <c r="I89" s="131" t="s">
        <v>308</v>
      </c>
    </row>
    <row r="90" spans="1:9" x14ac:dyDescent="0.2">
      <c r="A90" s="69">
        <v>88</v>
      </c>
      <c r="B90" s="91">
        <v>3</v>
      </c>
      <c r="C90" s="91">
        <v>0</v>
      </c>
      <c r="D90" s="92" t="s">
        <v>562</v>
      </c>
      <c r="E90" s="91">
        <v>2020</v>
      </c>
      <c r="F90" s="49" t="s">
        <v>309</v>
      </c>
      <c r="G90" s="49" t="s">
        <v>310</v>
      </c>
      <c r="H90" s="49" t="s">
        <v>22</v>
      </c>
      <c r="I90" s="131" t="s">
        <v>311</v>
      </c>
    </row>
    <row r="91" spans="1:9" x14ac:dyDescent="0.2">
      <c r="A91" s="69">
        <v>89</v>
      </c>
      <c r="B91" s="91">
        <v>3</v>
      </c>
      <c r="C91" s="91">
        <v>0</v>
      </c>
      <c r="D91" s="92" t="s">
        <v>562</v>
      </c>
      <c r="E91" s="91">
        <v>2020</v>
      </c>
      <c r="F91" s="49" t="s">
        <v>312</v>
      </c>
      <c r="G91" s="49" t="s">
        <v>313</v>
      </c>
      <c r="H91" s="49" t="s">
        <v>22</v>
      </c>
      <c r="I91" s="131" t="s">
        <v>314</v>
      </c>
    </row>
    <row r="92" spans="1:9" x14ac:dyDescent="0.2">
      <c r="A92" s="69">
        <v>90</v>
      </c>
      <c r="B92" s="91">
        <v>3</v>
      </c>
      <c r="C92" s="91">
        <v>0</v>
      </c>
      <c r="D92" s="92" t="s">
        <v>562</v>
      </c>
      <c r="E92" s="91">
        <v>2020</v>
      </c>
      <c r="F92" s="49" t="s">
        <v>315</v>
      </c>
      <c r="G92" s="49" t="s">
        <v>316</v>
      </c>
      <c r="H92" s="49" t="s">
        <v>22</v>
      </c>
      <c r="I92" s="131" t="s">
        <v>317</v>
      </c>
    </row>
    <row r="93" spans="1:9" x14ac:dyDescent="0.2">
      <c r="A93" s="69">
        <v>91</v>
      </c>
      <c r="B93" s="91">
        <v>3</v>
      </c>
      <c r="C93" s="91">
        <v>0</v>
      </c>
      <c r="D93" s="92" t="s">
        <v>562</v>
      </c>
      <c r="E93" s="91">
        <v>2020</v>
      </c>
      <c r="F93" s="49" t="s">
        <v>318</v>
      </c>
      <c r="G93" s="49" t="s">
        <v>295</v>
      </c>
      <c r="H93" s="49" t="s">
        <v>22</v>
      </c>
      <c r="I93" s="131" t="s">
        <v>319</v>
      </c>
    </row>
    <row r="94" spans="1:9" x14ac:dyDescent="0.2">
      <c r="A94" s="69">
        <v>92</v>
      </c>
      <c r="B94" s="91">
        <v>3</v>
      </c>
      <c r="C94" s="91">
        <v>0</v>
      </c>
      <c r="D94" s="92" t="s">
        <v>562</v>
      </c>
      <c r="E94" s="91">
        <v>2020</v>
      </c>
      <c r="F94" s="49" t="s">
        <v>320</v>
      </c>
      <c r="G94" s="49" t="s">
        <v>106</v>
      </c>
      <c r="H94" s="49" t="s">
        <v>16</v>
      </c>
      <c r="I94" s="131" t="s">
        <v>321</v>
      </c>
    </row>
    <row r="95" spans="1:9" x14ac:dyDescent="0.2">
      <c r="A95" s="69">
        <v>93</v>
      </c>
      <c r="B95" s="91">
        <v>3</v>
      </c>
      <c r="C95" s="91">
        <v>0</v>
      </c>
      <c r="D95" s="92" t="s">
        <v>562</v>
      </c>
      <c r="E95" s="91">
        <v>2020</v>
      </c>
      <c r="F95" s="49" t="s">
        <v>431</v>
      </c>
      <c r="G95" s="49" t="s">
        <v>432</v>
      </c>
      <c r="H95" s="49" t="s">
        <v>22</v>
      </c>
      <c r="I95" s="131" t="s">
        <v>433</v>
      </c>
    </row>
    <row r="96" spans="1:9" x14ac:dyDescent="0.2">
      <c r="A96" s="69">
        <v>94</v>
      </c>
      <c r="B96" s="91">
        <v>3</v>
      </c>
      <c r="C96" s="91">
        <v>0</v>
      </c>
      <c r="D96" s="92" t="s">
        <v>562</v>
      </c>
      <c r="E96" s="91">
        <v>2020</v>
      </c>
      <c r="F96" s="49" t="s">
        <v>322</v>
      </c>
      <c r="G96" s="49" t="s">
        <v>323</v>
      </c>
      <c r="H96" s="49" t="s">
        <v>16</v>
      </c>
      <c r="I96" s="131" t="s">
        <v>324</v>
      </c>
    </row>
    <row r="97" spans="1:9" x14ac:dyDescent="0.2">
      <c r="A97" s="69">
        <v>95</v>
      </c>
      <c r="B97" s="91">
        <v>3</v>
      </c>
      <c r="C97" s="91">
        <v>0</v>
      </c>
      <c r="D97" s="92" t="s">
        <v>562</v>
      </c>
      <c r="E97" s="91">
        <v>2020</v>
      </c>
      <c r="F97" s="49" t="s">
        <v>325</v>
      </c>
      <c r="G97" s="49" t="s">
        <v>272</v>
      </c>
      <c r="H97" s="49" t="s">
        <v>22</v>
      </c>
      <c r="I97" s="131" t="s">
        <v>326</v>
      </c>
    </row>
    <row r="98" spans="1:9" x14ac:dyDescent="0.2">
      <c r="A98" s="69">
        <v>96</v>
      </c>
      <c r="B98" s="91">
        <v>3</v>
      </c>
      <c r="C98" s="91">
        <v>0</v>
      </c>
      <c r="D98" s="92" t="s">
        <v>562</v>
      </c>
      <c r="E98" s="91">
        <v>2020</v>
      </c>
      <c r="F98" s="49" t="s">
        <v>327</v>
      </c>
      <c r="G98" s="49" t="s">
        <v>82</v>
      </c>
      <c r="H98" s="49" t="s">
        <v>16</v>
      </c>
      <c r="I98" s="131" t="s">
        <v>328</v>
      </c>
    </row>
    <row r="99" spans="1:9" x14ac:dyDescent="0.2">
      <c r="A99" s="69">
        <v>97</v>
      </c>
      <c r="B99" s="91">
        <v>3</v>
      </c>
      <c r="C99" s="91">
        <v>0</v>
      </c>
      <c r="D99" s="92" t="s">
        <v>562</v>
      </c>
      <c r="E99" s="91">
        <v>2020</v>
      </c>
      <c r="F99" s="49" t="s">
        <v>329</v>
      </c>
      <c r="G99" s="49" t="s">
        <v>106</v>
      </c>
      <c r="H99" s="49" t="s">
        <v>16</v>
      </c>
      <c r="I99" s="131" t="s">
        <v>330</v>
      </c>
    </row>
    <row r="100" spans="1:9" x14ac:dyDescent="0.2">
      <c r="A100" s="69">
        <v>98</v>
      </c>
      <c r="B100" s="91">
        <v>3</v>
      </c>
      <c r="C100" s="91">
        <v>0</v>
      </c>
      <c r="D100" s="92" t="s">
        <v>562</v>
      </c>
      <c r="E100" s="91">
        <v>2020</v>
      </c>
      <c r="F100" s="49" t="s">
        <v>331</v>
      </c>
      <c r="G100" s="49" t="s">
        <v>93</v>
      </c>
      <c r="H100" s="49" t="s">
        <v>16</v>
      </c>
      <c r="I100" s="131" t="s">
        <v>332</v>
      </c>
    </row>
    <row r="101" spans="1:9" x14ac:dyDescent="0.2">
      <c r="A101" s="69">
        <v>99</v>
      </c>
      <c r="B101" s="91">
        <v>3</v>
      </c>
      <c r="C101" s="91">
        <v>0</v>
      </c>
      <c r="D101" s="92" t="s">
        <v>562</v>
      </c>
      <c r="E101" s="91">
        <v>2020</v>
      </c>
      <c r="F101" s="49" t="s">
        <v>333</v>
      </c>
      <c r="G101" s="49" t="s">
        <v>272</v>
      </c>
      <c r="H101" s="49" t="s">
        <v>22</v>
      </c>
      <c r="I101" s="131" t="s">
        <v>334</v>
      </c>
    </row>
    <row r="102" spans="1:9" x14ac:dyDescent="0.2">
      <c r="A102" s="69">
        <v>100</v>
      </c>
      <c r="B102" s="91">
        <v>3</v>
      </c>
      <c r="C102" s="91">
        <v>0</v>
      </c>
      <c r="D102" s="92" t="s">
        <v>562</v>
      </c>
      <c r="E102" s="91">
        <v>2020</v>
      </c>
      <c r="F102" s="49" t="s">
        <v>335</v>
      </c>
      <c r="G102" s="49" t="s">
        <v>25</v>
      </c>
      <c r="H102" s="49" t="s">
        <v>22</v>
      </c>
      <c r="I102" s="131" t="s">
        <v>336</v>
      </c>
    </row>
    <row r="103" spans="1:9" x14ac:dyDescent="0.2">
      <c r="A103" s="69">
        <v>101</v>
      </c>
      <c r="B103" s="91">
        <v>3</v>
      </c>
      <c r="C103" s="91">
        <v>0</v>
      </c>
      <c r="D103" s="92" t="s">
        <v>562</v>
      </c>
      <c r="E103" s="91">
        <v>2020</v>
      </c>
      <c r="F103" s="49" t="s">
        <v>337</v>
      </c>
      <c r="G103" s="49" t="s">
        <v>338</v>
      </c>
      <c r="H103" s="49" t="s">
        <v>22</v>
      </c>
      <c r="I103" s="131" t="s">
        <v>339</v>
      </c>
    </row>
    <row r="104" spans="1:9" x14ac:dyDescent="0.2">
      <c r="A104" s="69">
        <v>102</v>
      </c>
      <c r="B104" s="91">
        <v>3</v>
      </c>
      <c r="C104" s="91">
        <v>0</v>
      </c>
      <c r="D104" s="92" t="s">
        <v>562</v>
      </c>
      <c r="E104" s="91">
        <v>2020</v>
      </c>
      <c r="F104" s="49" t="s">
        <v>141</v>
      </c>
      <c r="G104" s="49" t="s">
        <v>340</v>
      </c>
      <c r="H104" s="49" t="s">
        <v>22</v>
      </c>
      <c r="I104" s="131" t="s">
        <v>341</v>
      </c>
    </row>
    <row r="105" spans="1:9" x14ac:dyDescent="0.2">
      <c r="A105" s="69">
        <v>103</v>
      </c>
      <c r="B105" s="91">
        <v>3</v>
      </c>
      <c r="C105" s="91">
        <v>0</v>
      </c>
      <c r="D105" s="92" t="s">
        <v>562</v>
      </c>
      <c r="E105" s="91">
        <v>2020</v>
      </c>
      <c r="F105" s="49" t="s">
        <v>342</v>
      </c>
      <c r="G105" s="49" t="s">
        <v>343</v>
      </c>
      <c r="H105" s="49" t="s">
        <v>22</v>
      </c>
      <c r="I105" s="131" t="s">
        <v>344</v>
      </c>
    </row>
    <row r="106" spans="1:9" x14ac:dyDescent="0.2">
      <c r="A106" s="69">
        <v>104</v>
      </c>
      <c r="B106" s="91">
        <v>3</v>
      </c>
      <c r="C106" s="91">
        <v>0</v>
      </c>
      <c r="D106" s="92" t="s">
        <v>562</v>
      </c>
      <c r="E106" s="91">
        <v>2020</v>
      </c>
      <c r="F106" s="49" t="s">
        <v>345</v>
      </c>
      <c r="G106" s="49" t="s">
        <v>346</v>
      </c>
      <c r="H106" s="49" t="s">
        <v>16</v>
      </c>
      <c r="I106" s="131" t="s">
        <v>347</v>
      </c>
    </row>
    <row r="107" spans="1:9" x14ac:dyDescent="0.2">
      <c r="A107" s="69">
        <v>105</v>
      </c>
      <c r="B107" s="91">
        <v>3</v>
      </c>
      <c r="C107" s="91">
        <v>0</v>
      </c>
      <c r="D107" s="92" t="s">
        <v>562</v>
      </c>
      <c r="E107" s="91">
        <v>2020</v>
      </c>
      <c r="F107" s="49" t="s">
        <v>348</v>
      </c>
      <c r="G107" s="49" t="s">
        <v>349</v>
      </c>
      <c r="H107" s="49" t="s">
        <v>16</v>
      </c>
      <c r="I107" s="131" t="s">
        <v>350</v>
      </c>
    </row>
    <row r="108" spans="1:9" x14ac:dyDescent="0.2">
      <c r="A108" s="69">
        <v>106</v>
      </c>
      <c r="B108" s="91">
        <v>3</v>
      </c>
      <c r="C108" s="91">
        <v>0</v>
      </c>
      <c r="D108" s="92" t="s">
        <v>562</v>
      </c>
      <c r="E108" s="91">
        <v>2020</v>
      </c>
      <c r="F108" s="49" t="s">
        <v>351</v>
      </c>
      <c r="G108" s="49" t="s">
        <v>136</v>
      </c>
      <c r="H108" s="49" t="s">
        <v>22</v>
      </c>
      <c r="I108" s="131" t="s">
        <v>352</v>
      </c>
    </row>
    <row r="109" spans="1:9" x14ac:dyDescent="0.2">
      <c r="A109" s="69">
        <v>107</v>
      </c>
      <c r="B109" s="91">
        <v>3</v>
      </c>
      <c r="C109" s="91">
        <v>0</v>
      </c>
      <c r="D109" s="92" t="s">
        <v>562</v>
      </c>
      <c r="E109" s="91">
        <v>2020</v>
      </c>
      <c r="F109" s="49" t="s">
        <v>353</v>
      </c>
      <c r="G109" s="49" t="s">
        <v>301</v>
      </c>
      <c r="H109" s="49" t="s">
        <v>22</v>
      </c>
      <c r="I109" s="131" t="s">
        <v>354</v>
      </c>
    </row>
    <row r="110" spans="1:9" x14ac:dyDescent="0.2">
      <c r="A110" s="69">
        <v>108</v>
      </c>
      <c r="B110" s="91">
        <v>3</v>
      </c>
      <c r="C110" s="91">
        <v>0</v>
      </c>
      <c r="D110" s="92" t="s">
        <v>562</v>
      </c>
      <c r="E110" s="91">
        <v>2020</v>
      </c>
      <c r="F110" s="49" t="s">
        <v>355</v>
      </c>
      <c r="G110" s="49" t="s">
        <v>163</v>
      </c>
      <c r="H110" s="49" t="s">
        <v>22</v>
      </c>
      <c r="I110" s="131" t="s">
        <v>356</v>
      </c>
    </row>
    <row r="111" spans="1:9" x14ac:dyDescent="0.2">
      <c r="A111" s="69">
        <v>109</v>
      </c>
      <c r="B111" s="91">
        <v>3</v>
      </c>
      <c r="C111" s="91">
        <v>0</v>
      </c>
      <c r="D111" s="92" t="s">
        <v>562</v>
      </c>
      <c r="E111" s="91">
        <v>2020</v>
      </c>
      <c r="F111" s="49" t="s">
        <v>357</v>
      </c>
      <c r="G111" s="49" t="s">
        <v>57</v>
      </c>
      <c r="H111" s="49" t="s">
        <v>16</v>
      </c>
      <c r="I111" s="131" t="s">
        <v>358</v>
      </c>
    </row>
    <row r="112" spans="1:9" x14ac:dyDescent="0.2">
      <c r="A112" s="69">
        <v>110</v>
      </c>
      <c r="B112" s="91">
        <v>3</v>
      </c>
      <c r="C112" s="91">
        <v>0</v>
      </c>
      <c r="D112" s="92" t="s">
        <v>562</v>
      </c>
      <c r="E112" s="91">
        <v>2020</v>
      </c>
      <c r="F112" s="49" t="s">
        <v>359</v>
      </c>
      <c r="G112" s="49" t="s">
        <v>51</v>
      </c>
      <c r="H112" s="49" t="s">
        <v>16</v>
      </c>
      <c r="I112" s="131" t="s">
        <v>360</v>
      </c>
    </row>
    <row r="113" spans="1:9" x14ac:dyDescent="0.2">
      <c r="A113" s="69">
        <v>111</v>
      </c>
      <c r="B113" s="87">
        <v>3</v>
      </c>
      <c r="C113" s="87">
        <v>1</v>
      </c>
      <c r="D113" s="88" t="s">
        <v>567</v>
      </c>
      <c r="E113" s="87">
        <v>2019</v>
      </c>
      <c r="F113" s="89" t="s">
        <v>14</v>
      </c>
      <c r="G113" s="89" t="s">
        <v>15</v>
      </c>
      <c r="H113" s="89" t="s">
        <v>16</v>
      </c>
      <c r="I113" s="132" t="s">
        <v>17</v>
      </c>
    </row>
    <row r="114" spans="1:9" x14ac:dyDescent="0.2">
      <c r="A114" s="69">
        <v>112</v>
      </c>
      <c r="B114" s="87">
        <v>3</v>
      </c>
      <c r="C114" s="87">
        <v>1</v>
      </c>
      <c r="D114" s="88" t="s">
        <v>567</v>
      </c>
      <c r="E114" s="87">
        <v>2019</v>
      </c>
      <c r="F114" s="89" t="s">
        <v>538</v>
      </c>
      <c r="G114" s="89" t="s">
        <v>539</v>
      </c>
      <c r="H114" s="89" t="s">
        <v>16</v>
      </c>
      <c r="I114" s="132" t="s">
        <v>540</v>
      </c>
    </row>
    <row r="115" spans="1:9" x14ac:dyDescent="0.2">
      <c r="A115" s="69">
        <v>113</v>
      </c>
      <c r="B115" s="87">
        <v>3</v>
      </c>
      <c r="C115" s="87">
        <v>1</v>
      </c>
      <c r="D115" s="88" t="s">
        <v>567</v>
      </c>
      <c r="E115" s="87">
        <v>2019</v>
      </c>
      <c r="F115" s="89" t="s">
        <v>57</v>
      </c>
      <c r="G115" s="89" t="s">
        <v>361</v>
      </c>
      <c r="H115" s="89" t="s">
        <v>16</v>
      </c>
      <c r="I115" s="132" t="s">
        <v>362</v>
      </c>
    </row>
    <row r="116" spans="1:9" x14ac:dyDescent="0.2">
      <c r="A116" s="69">
        <v>114</v>
      </c>
      <c r="B116" s="87">
        <v>3</v>
      </c>
      <c r="C116" s="87">
        <v>1</v>
      </c>
      <c r="D116" s="88" t="s">
        <v>567</v>
      </c>
      <c r="E116" s="87">
        <v>2019</v>
      </c>
      <c r="F116" s="89" t="s">
        <v>56</v>
      </c>
      <c r="G116" s="89" t="s">
        <v>57</v>
      </c>
      <c r="H116" s="89" t="s">
        <v>16</v>
      </c>
      <c r="I116" s="132" t="s">
        <v>58</v>
      </c>
    </row>
    <row r="117" spans="1:9" x14ac:dyDescent="0.2">
      <c r="A117" s="69">
        <v>115</v>
      </c>
      <c r="B117" s="87">
        <v>3</v>
      </c>
      <c r="C117" s="87">
        <v>1</v>
      </c>
      <c r="D117" s="88" t="s">
        <v>567</v>
      </c>
      <c r="E117" s="87">
        <v>2019</v>
      </c>
      <c r="F117" s="89" t="s">
        <v>63</v>
      </c>
      <c r="G117" s="89" t="s">
        <v>64</v>
      </c>
      <c r="H117" s="89" t="s">
        <v>16</v>
      </c>
      <c r="I117" s="132" t="s">
        <v>65</v>
      </c>
    </row>
    <row r="118" spans="1:9" x14ac:dyDescent="0.2">
      <c r="A118" s="69">
        <v>116</v>
      </c>
      <c r="B118" s="87">
        <v>3</v>
      </c>
      <c r="C118" s="87">
        <v>2</v>
      </c>
      <c r="D118" s="88" t="s">
        <v>567</v>
      </c>
      <c r="E118" s="87">
        <v>2018</v>
      </c>
      <c r="F118" s="89" t="s">
        <v>120</v>
      </c>
      <c r="G118" s="89" t="s">
        <v>121</v>
      </c>
      <c r="H118" s="89" t="s">
        <v>16</v>
      </c>
      <c r="I118" s="132" t="s">
        <v>122</v>
      </c>
    </row>
    <row r="119" spans="1:9" x14ac:dyDescent="0.2">
      <c r="A119" s="69">
        <v>117</v>
      </c>
      <c r="B119" s="87">
        <v>3</v>
      </c>
      <c r="C119" s="87">
        <v>2</v>
      </c>
      <c r="D119" s="88" t="s">
        <v>567</v>
      </c>
      <c r="E119" s="87">
        <v>2018</v>
      </c>
      <c r="F119" s="89" t="s">
        <v>141</v>
      </c>
      <c r="G119" s="89" t="s">
        <v>142</v>
      </c>
      <c r="H119" s="89" t="s">
        <v>22</v>
      </c>
      <c r="I119" s="132" t="s">
        <v>143</v>
      </c>
    </row>
    <row r="120" spans="1:9" x14ac:dyDescent="0.2">
      <c r="A120" s="69">
        <v>118</v>
      </c>
      <c r="B120" s="87">
        <v>3</v>
      </c>
      <c r="C120" s="87">
        <v>2</v>
      </c>
      <c r="D120" s="88" t="s">
        <v>567</v>
      </c>
      <c r="E120" s="87">
        <v>2018</v>
      </c>
      <c r="F120" s="89" t="s">
        <v>147</v>
      </c>
      <c r="G120" s="89" t="s">
        <v>148</v>
      </c>
      <c r="H120" s="89" t="s">
        <v>22</v>
      </c>
      <c r="I120" s="132" t="s">
        <v>149</v>
      </c>
    </row>
    <row r="121" spans="1:9" x14ac:dyDescent="0.2">
      <c r="A121" s="69">
        <v>119</v>
      </c>
      <c r="B121" s="87">
        <v>3</v>
      </c>
      <c r="C121" s="87">
        <v>4</v>
      </c>
      <c r="D121" s="88" t="s">
        <v>567</v>
      </c>
      <c r="E121" s="87">
        <v>2016</v>
      </c>
      <c r="F121" s="89" t="s">
        <v>237</v>
      </c>
      <c r="G121" s="89" t="s">
        <v>51</v>
      </c>
      <c r="H121" s="89" t="s">
        <v>16</v>
      </c>
      <c r="I121" s="132" t="s">
        <v>238</v>
      </c>
    </row>
    <row r="122" spans="1:9" x14ac:dyDescent="0.2">
      <c r="A122" s="69">
        <v>120</v>
      </c>
      <c r="B122" s="87">
        <v>3</v>
      </c>
      <c r="C122" s="87">
        <v>7</v>
      </c>
      <c r="D122" s="88" t="s">
        <v>567</v>
      </c>
      <c r="E122" s="87">
        <v>2013</v>
      </c>
      <c r="F122" s="89" t="s">
        <v>260</v>
      </c>
      <c r="G122" s="89" t="s">
        <v>261</v>
      </c>
      <c r="H122" s="89" t="s">
        <v>16</v>
      </c>
      <c r="I122" s="132" t="s">
        <v>262</v>
      </c>
    </row>
    <row r="123" spans="1:9" x14ac:dyDescent="0.2">
      <c r="A123" s="69">
        <v>121</v>
      </c>
      <c r="B123" s="87">
        <v>3</v>
      </c>
      <c r="C123" s="87">
        <v>7</v>
      </c>
      <c r="D123" s="88" t="s">
        <v>567</v>
      </c>
      <c r="E123" s="87">
        <v>2013</v>
      </c>
      <c r="F123" s="89" t="s">
        <v>551</v>
      </c>
      <c r="G123" s="89" t="s">
        <v>435</v>
      </c>
      <c r="H123" s="89" t="s">
        <v>22</v>
      </c>
      <c r="I123" s="132" t="s">
        <v>552</v>
      </c>
    </row>
    <row r="124" spans="1:9" x14ac:dyDescent="0.2">
      <c r="A124" s="69"/>
    </row>
  </sheetData>
  <mergeCells count="8">
    <mergeCell ref="L12:N12"/>
    <mergeCell ref="K15:N15"/>
    <mergeCell ref="B1:I1"/>
    <mergeCell ref="K7:N7"/>
    <mergeCell ref="L8:N8"/>
    <mergeCell ref="L9:N9"/>
    <mergeCell ref="L10:N10"/>
    <mergeCell ref="L11:N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3"/>
  <sheetViews>
    <sheetView tabSelected="1" zoomScale="140" zoomScaleNormal="140" workbookViewId="0">
      <selection activeCell="E5" sqref="E5"/>
    </sheetView>
  </sheetViews>
  <sheetFormatPr defaultRowHeight="12.75" x14ac:dyDescent="0.2"/>
  <cols>
    <col min="1" max="1" width="3" style="19" bestFit="1" customWidth="1"/>
    <col min="2" max="2" width="18.28515625" style="20" bestFit="1" customWidth="1"/>
    <col min="3" max="3" width="48.5703125" style="24" bestFit="1" customWidth="1"/>
    <col min="4" max="4" width="14.28515625" style="20" bestFit="1" customWidth="1"/>
    <col min="5" max="5" width="14" style="15" customWidth="1"/>
    <col min="6" max="16384" width="9.140625" style="15"/>
  </cols>
  <sheetData>
    <row r="1" spans="1:5" ht="12.75" customHeight="1" x14ac:dyDescent="0.2">
      <c r="A1" s="16"/>
      <c r="B1" s="60" t="s">
        <v>7</v>
      </c>
      <c r="C1" s="61" t="s">
        <v>8</v>
      </c>
      <c r="D1" s="60" t="s">
        <v>9</v>
      </c>
    </row>
    <row r="2" spans="1:5" ht="24" customHeight="1" x14ac:dyDescent="0.2">
      <c r="A2" s="59">
        <v>1</v>
      </c>
      <c r="B2" s="12" t="s">
        <v>18</v>
      </c>
      <c r="C2" s="13" t="s">
        <v>19</v>
      </c>
      <c r="D2" s="14">
        <v>7</v>
      </c>
      <c r="E2" s="17"/>
    </row>
    <row r="3" spans="1:5" ht="24" customHeight="1" x14ac:dyDescent="0.2">
      <c r="A3" s="59">
        <v>2</v>
      </c>
      <c r="B3" s="12" t="s">
        <v>365</v>
      </c>
      <c r="C3" s="13" t="s">
        <v>366</v>
      </c>
      <c r="D3" s="14">
        <v>6</v>
      </c>
      <c r="E3" s="17"/>
    </row>
    <row r="4" spans="1:5" ht="12.75" customHeight="1" x14ac:dyDescent="0.2">
      <c r="A4" s="59">
        <v>3</v>
      </c>
      <c r="B4" s="12" t="s">
        <v>367</v>
      </c>
      <c r="C4" s="13" t="s">
        <v>368</v>
      </c>
      <c r="D4" s="14">
        <v>5</v>
      </c>
      <c r="E4" s="17"/>
    </row>
    <row r="5" spans="1:5" x14ac:dyDescent="0.2">
      <c r="A5" s="59">
        <v>4</v>
      </c>
      <c r="B5" s="12" t="s">
        <v>369</v>
      </c>
      <c r="C5" s="13" t="s">
        <v>370</v>
      </c>
      <c r="D5" s="14">
        <v>21</v>
      </c>
      <c r="E5" s="17"/>
    </row>
    <row r="6" spans="1:5" x14ac:dyDescent="0.2">
      <c r="A6" s="59">
        <v>5</v>
      </c>
      <c r="B6" s="12" t="s">
        <v>371</v>
      </c>
      <c r="C6" s="13" t="s">
        <v>372</v>
      </c>
      <c r="D6" s="14">
        <v>21</v>
      </c>
      <c r="E6" s="17"/>
    </row>
    <row r="7" spans="1:5" x14ac:dyDescent="0.2">
      <c r="A7" s="59">
        <v>6</v>
      </c>
      <c r="B7" s="12" t="s">
        <v>373</v>
      </c>
      <c r="C7" s="13" t="s">
        <v>374</v>
      </c>
      <c r="D7" s="14">
        <v>20</v>
      </c>
      <c r="E7" s="17"/>
    </row>
    <row r="8" spans="1:5" x14ac:dyDescent="0.2">
      <c r="A8" s="59">
        <v>7</v>
      </c>
      <c r="B8" s="12" t="s">
        <v>375</v>
      </c>
      <c r="C8" s="13" t="s">
        <v>376</v>
      </c>
      <c r="D8" s="14">
        <v>7</v>
      </c>
      <c r="E8" s="17"/>
    </row>
    <row r="9" spans="1:5" x14ac:dyDescent="0.2">
      <c r="A9" s="59">
        <v>8</v>
      </c>
      <c r="B9" s="12" t="s">
        <v>377</v>
      </c>
      <c r="C9" s="13" t="s">
        <v>378</v>
      </c>
      <c r="D9" s="14">
        <v>5</v>
      </c>
      <c r="E9" s="17"/>
    </row>
    <row r="10" spans="1:5" x14ac:dyDescent="0.2">
      <c r="A10" s="59">
        <v>9</v>
      </c>
      <c r="B10" s="12" t="s">
        <v>379</v>
      </c>
      <c r="C10" s="13" t="s">
        <v>380</v>
      </c>
      <c r="D10" s="14">
        <v>4</v>
      </c>
      <c r="E10" s="17"/>
    </row>
    <row r="11" spans="1:5" ht="12.75" customHeight="1" x14ac:dyDescent="0.2">
      <c r="A11" s="59">
        <v>10</v>
      </c>
      <c r="B11" s="12" t="s">
        <v>381</v>
      </c>
      <c r="C11" s="13" t="s">
        <v>382</v>
      </c>
      <c r="D11" s="14">
        <v>5</v>
      </c>
      <c r="E11" s="17"/>
    </row>
    <row r="12" spans="1:5" x14ac:dyDescent="0.2">
      <c r="A12" s="59">
        <v>11</v>
      </c>
      <c r="B12" s="12" t="s">
        <v>383</v>
      </c>
      <c r="C12" s="13" t="s">
        <v>384</v>
      </c>
      <c r="D12" s="14">
        <v>6</v>
      </c>
      <c r="E12" s="17"/>
    </row>
    <row r="13" spans="1:5" x14ac:dyDescent="0.2">
      <c r="A13" s="59">
        <v>12</v>
      </c>
      <c r="B13" s="12" t="s">
        <v>385</v>
      </c>
      <c r="C13" s="13" t="s">
        <v>386</v>
      </c>
      <c r="D13" s="14">
        <v>4</v>
      </c>
      <c r="E13" s="17"/>
    </row>
    <row r="14" spans="1:5" x14ac:dyDescent="0.2">
      <c r="A14" s="59">
        <v>13</v>
      </c>
      <c r="B14" s="12" t="s">
        <v>387</v>
      </c>
      <c r="C14" s="13" t="s">
        <v>388</v>
      </c>
      <c r="D14" s="14">
        <v>5</v>
      </c>
      <c r="E14" s="17"/>
    </row>
    <row r="15" spans="1:5" x14ac:dyDescent="0.2">
      <c r="A15" s="59">
        <v>14</v>
      </c>
      <c r="B15" s="12" t="s">
        <v>389</v>
      </c>
      <c r="C15" s="13" t="s">
        <v>390</v>
      </c>
      <c r="D15" s="14">
        <v>7</v>
      </c>
      <c r="E15" s="17"/>
    </row>
    <row r="16" spans="1:5" x14ac:dyDescent="0.2">
      <c r="A16" s="59">
        <v>15</v>
      </c>
      <c r="B16" s="12" t="s">
        <v>391</v>
      </c>
      <c r="C16" s="13" t="s">
        <v>392</v>
      </c>
      <c r="D16" s="14">
        <v>5</v>
      </c>
      <c r="E16" s="17"/>
    </row>
    <row r="17" spans="1:5" x14ac:dyDescent="0.2">
      <c r="A17" s="59">
        <v>16</v>
      </c>
      <c r="B17" s="12" t="s">
        <v>393</v>
      </c>
      <c r="C17" s="13" t="s">
        <v>392</v>
      </c>
      <c r="D17" s="14">
        <v>6</v>
      </c>
      <c r="E17" s="17"/>
    </row>
    <row r="18" spans="1:5" x14ac:dyDescent="0.2">
      <c r="A18" s="59">
        <v>17</v>
      </c>
      <c r="B18" s="12" t="s">
        <v>394</v>
      </c>
      <c r="C18" s="13" t="s">
        <v>395</v>
      </c>
      <c r="D18" s="14">
        <v>8</v>
      </c>
    </row>
    <row r="19" spans="1:5" x14ac:dyDescent="0.2">
      <c r="A19" s="59">
        <v>18</v>
      </c>
      <c r="B19" s="12" t="s">
        <v>396</v>
      </c>
      <c r="C19" s="13" t="s">
        <v>397</v>
      </c>
      <c r="D19" s="14">
        <v>5</v>
      </c>
    </row>
    <row r="20" spans="1:5" x14ac:dyDescent="0.2">
      <c r="A20" s="59">
        <v>18</v>
      </c>
      <c r="B20" s="12" t="s">
        <v>396</v>
      </c>
      <c r="C20" s="13" t="s">
        <v>397</v>
      </c>
      <c r="D20" s="14">
        <v>1</v>
      </c>
    </row>
    <row r="21" spans="1:5" x14ac:dyDescent="0.2">
      <c r="A21" s="59">
        <v>19</v>
      </c>
      <c r="B21" s="12" t="s">
        <v>398</v>
      </c>
      <c r="C21" s="13" t="s">
        <v>399</v>
      </c>
      <c r="D21" s="14">
        <v>8</v>
      </c>
    </row>
    <row r="22" spans="1:5" x14ac:dyDescent="0.2">
      <c r="A22" s="59">
        <v>20</v>
      </c>
      <c r="B22" s="12" t="s">
        <v>400</v>
      </c>
      <c r="C22" s="13" t="s">
        <v>401</v>
      </c>
      <c r="D22" s="18">
        <v>6</v>
      </c>
    </row>
    <row r="23" spans="1:5" x14ac:dyDescent="0.2">
      <c r="A23" s="59">
        <v>20</v>
      </c>
      <c r="B23" s="12" t="s">
        <v>400</v>
      </c>
      <c r="C23" s="13" t="s">
        <v>401</v>
      </c>
      <c r="D23" s="18">
        <v>3</v>
      </c>
    </row>
    <row r="24" spans="1:5" x14ac:dyDescent="0.2">
      <c r="A24" s="59">
        <v>21</v>
      </c>
      <c r="B24" s="12" t="s">
        <v>402</v>
      </c>
      <c r="C24" s="13" t="s">
        <v>403</v>
      </c>
      <c r="D24" s="14">
        <v>5</v>
      </c>
    </row>
    <row r="25" spans="1:5" ht="14.25" x14ac:dyDescent="0.2">
      <c r="C25" s="21"/>
      <c r="D25" s="22"/>
    </row>
    <row r="26" spans="1:5" ht="14.25" x14ac:dyDescent="0.2">
      <c r="C26" s="21"/>
      <c r="D26" s="22"/>
    </row>
    <row r="27" spans="1:5" ht="14.25" x14ac:dyDescent="0.2">
      <c r="C27" s="21"/>
      <c r="D27" s="22"/>
    </row>
    <row r="28" spans="1:5" ht="14.25" x14ac:dyDescent="0.2">
      <c r="C28" s="21"/>
      <c r="D28" s="22"/>
    </row>
    <row r="29" spans="1:5" ht="14.25" x14ac:dyDescent="0.2">
      <c r="C29" s="21"/>
      <c r="D29" s="22"/>
    </row>
    <row r="30" spans="1:5" ht="14.25" x14ac:dyDescent="0.2">
      <c r="C30" s="21"/>
      <c r="D30" s="22"/>
    </row>
    <row r="31" spans="1:5" ht="14.25" x14ac:dyDescent="0.2">
      <c r="C31" s="21"/>
      <c r="D31" s="22"/>
    </row>
    <row r="32" spans="1:5" ht="14.25" x14ac:dyDescent="0.2">
      <c r="C32" s="21"/>
      <c r="D32" s="22"/>
    </row>
    <row r="33" spans="3:4" ht="14.25" x14ac:dyDescent="0.2">
      <c r="C33" s="21"/>
      <c r="D33" s="22"/>
    </row>
    <row r="34" spans="3:4" ht="14.25" x14ac:dyDescent="0.2">
      <c r="C34" s="21"/>
      <c r="D34" s="22"/>
    </row>
    <row r="35" spans="3:4" ht="14.25" x14ac:dyDescent="0.2">
      <c r="C35" s="21"/>
      <c r="D35" s="22"/>
    </row>
    <row r="36" spans="3:4" ht="14.25" x14ac:dyDescent="0.2">
      <c r="C36" s="21"/>
      <c r="D36" s="22"/>
    </row>
    <row r="37" spans="3:4" ht="14.25" x14ac:dyDescent="0.2">
      <c r="C37" s="21"/>
      <c r="D37" s="22"/>
    </row>
    <row r="38" spans="3:4" ht="14.25" x14ac:dyDescent="0.2">
      <c r="C38" s="21"/>
      <c r="D38" s="22"/>
    </row>
    <row r="39" spans="3:4" ht="14.25" x14ac:dyDescent="0.2">
      <c r="C39" s="21"/>
      <c r="D39" s="22"/>
    </row>
    <row r="40" spans="3:4" ht="14.25" x14ac:dyDescent="0.2">
      <c r="C40" s="21"/>
      <c r="D40" s="22"/>
    </row>
    <row r="41" spans="3:4" ht="14.25" x14ac:dyDescent="0.2">
      <c r="C41" s="21"/>
      <c r="D41" s="22"/>
    </row>
    <row r="42" spans="3:4" ht="14.25" x14ac:dyDescent="0.2">
      <c r="C42" s="21"/>
      <c r="D42" s="22"/>
    </row>
    <row r="43" spans="3:4" ht="14.25" x14ac:dyDescent="0.2">
      <c r="C43" s="21"/>
      <c r="D43" s="22"/>
    </row>
    <row r="44" spans="3:4" ht="14.25" x14ac:dyDescent="0.2">
      <c r="C44" s="21"/>
      <c r="D44" s="22"/>
    </row>
    <row r="45" spans="3:4" ht="14.25" x14ac:dyDescent="0.2">
      <c r="C45" s="21"/>
      <c r="D45" s="22"/>
    </row>
    <row r="46" spans="3:4" ht="14.25" x14ac:dyDescent="0.2">
      <c r="C46" s="21"/>
      <c r="D46" s="22"/>
    </row>
    <row r="47" spans="3:4" ht="14.25" x14ac:dyDescent="0.2">
      <c r="C47" s="21"/>
      <c r="D47" s="22"/>
    </row>
    <row r="48" spans="3:4" ht="14.25" x14ac:dyDescent="0.2">
      <c r="C48" s="21"/>
      <c r="D48" s="22"/>
    </row>
    <row r="49" spans="3:4" ht="14.25" x14ac:dyDescent="0.2">
      <c r="C49" s="21"/>
      <c r="D49" s="22"/>
    </row>
    <row r="50" spans="3:4" ht="14.25" x14ac:dyDescent="0.2">
      <c r="C50" s="21"/>
      <c r="D50" s="22"/>
    </row>
    <row r="51" spans="3:4" ht="14.25" x14ac:dyDescent="0.2">
      <c r="C51" s="21"/>
      <c r="D51" s="22"/>
    </row>
    <row r="52" spans="3:4" ht="14.25" x14ac:dyDescent="0.2">
      <c r="C52" s="21"/>
      <c r="D52" s="22"/>
    </row>
    <row r="53" spans="3:4" ht="14.25" x14ac:dyDescent="0.2">
      <c r="C53" s="21"/>
      <c r="D53" s="22"/>
    </row>
    <row r="54" spans="3:4" ht="14.25" x14ac:dyDescent="0.2">
      <c r="C54" s="21"/>
      <c r="D54" s="22"/>
    </row>
    <row r="55" spans="3:4" ht="14.25" x14ac:dyDescent="0.2">
      <c r="C55" s="21"/>
      <c r="D55" s="22"/>
    </row>
    <row r="56" spans="3:4" ht="14.25" x14ac:dyDescent="0.2">
      <c r="C56" s="21"/>
      <c r="D56" s="22"/>
    </row>
    <row r="57" spans="3:4" ht="14.25" x14ac:dyDescent="0.2">
      <c r="C57" s="21"/>
      <c r="D57" s="22"/>
    </row>
    <row r="58" spans="3:4" ht="14.25" x14ac:dyDescent="0.2">
      <c r="C58" s="21"/>
      <c r="D58" s="22"/>
    </row>
    <row r="59" spans="3:4" ht="14.25" x14ac:dyDescent="0.2">
      <c r="C59" s="21"/>
      <c r="D59" s="22"/>
    </row>
    <row r="60" spans="3:4" ht="14.25" x14ac:dyDescent="0.2">
      <c r="C60" s="21"/>
      <c r="D60" s="22"/>
    </row>
    <row r="61" spans="3:4" ht="14.25" x14ac:dyDescent="0.2">
      <c r="C61" s="21"/>
      <c r="D61" s="22"/>
    </row>
    <row r="62" spans="3:4" ht="14.25" x14ac:dyDescent="0.2">
      <c r="C62" s="21"/>
      <c r="D62" s="22"/>
    </row>
    <row r="63" spans="3:4" ht="14.25" x14ac:dyDescent="0.2">
      <c r="C63" s="21"/>
      <c r="D63" s="22"/>
    </row>
    <row r="64" spans="3:4" ht="14.25" x14ac:dyDescent="0.2">
      <c r="C64" s="21"/>
      <c r="D64" s="22"/>
    </row>
    <row r="65" spans="3:4" ht="14.25" x14ac:dyDescent="0.2">
      <c r="C65" s="21"/>
      <c r="D65" s="22"/>
    </row>
    <row r="66" spans="3:4" ht="14.25" x14ac:dyDescent="0.2">
      <c r="C66" s="21"/>
      <c r="D66" s="22"/>
    </row>
    <row r="67" spans="3:4" ht="14.25" x14ac:dyDescent="0.2">
      <c r="C67" s="21"/>
      <c r="D67" s="22"/>
    </row>
    <row r="68" spans="3:4" ht="14.25" x14ac:dyDescent="0.2">
      <c r="C68" s="21"/>
      <c r="D68" s="22"/>
    </row>
    <row r="69" spans="3:4" ht="14.25" x14ac:dyDescent="0.2">
      <c r="C69" s="21"/>
      <c r="D69" s="22"/>
    </row>
    <row r="70" spans="3:4" ht="14.25" x14ac:dyDescent="0.2">
      <c r="C70" s="21"/>
      <c r="D70" s="22"/>
    </row>
    <row r="71" spans="3:4" ht="14.25" x14ac:dyDescent="0.2">
      <c r="C71" s="21"/>
      <c r="D71" s="22"/>
    </row>
    <row r="72" spans="3:4" ht="14.25" x14ac:dyDescent="0.2">
      <c r="C72" s="21"/>
      <c r="D72" s="22"/>
    </row>
    <row r="73" spans="3:4" ht="14.25" x14ac:dyDescent="0.2">
      <c r="C73" s="21"/>
      <c r="D73" s="22"/>
    </row>
    <row r="74" spans="3:4" ht="14.25" x14ac:dyDescent="0.2">
      <c r="C74" s="21"/>
      <c r="D74" s="22"/>
    </row>
    <row r="75" spans="3:4" ht="14.25" x14ac:dyDescent="0.2">
      <c r="C75" s="21"/>
      <c r="D75" s="22"/>
    </row>
    <row r="76" spans="3:4" ht="14.25" x14ac:dyDescent="0.2">
      <c r="C76" s="21"/>
      <c r="D76" s="22"/>
    </row>
    <row r="77" spans="3:4" ht="14.25" x14ac:dyDescent="0.2">
      <c r="C77" s="21"/>
      <c r="D77" s="22"/>
    </row>
    <row r="78" spans="3:4" ht="14.25" x14ac:dyDescent="0.2">
      <c r="C78" s="21"/>
      <c r="D78" s="22"/>
    </row>
    <row r="79" spans="3:4" ht="14.25" x14ac:dyDescent="0.2">
      <c r="C79" s="21"/>
      <c r="D79" s="22"/>
    </row>
    <row r="80" spans="3:4" ht="14.25" x14ac:dyDescent="0.2">
      <c r="C80" s="21"/>
      <c r="D80" s="22"/>
    </row>
    <row r="81" spans="3:4" ht="14.25" x14ac:dyDescent="0.2">
      <c r="C81" s="21"/>
      <c r="D81" s="22"/>
    </row>
    <row r="82" spans="3:4" ht="14.25" x14ac:dyDescent="0.2">
      <c r="C82" s="21"/>
      <c r="D82" s="22"/>
    </row>
    <row r="83" spans="3:4" ht="14.25" x14ac:dyDescent="0.2">
      <c r="C83" s="21"/>
      <c r="D83" s="22"/>
    </row>
    <row r="84" spans="3:4" ht="14.25" x14ac:dyDescent="0.2">
      <c r="C84" s="21"/>
      <c r="D84" s="22"/>
    </row>
    <row r="85" spans="3:4" ht="14.25" x14ac:dyDescent="0.2">
      <c r="C85" s="21"/>
      <c r="D85" s="22"/>
    </row>
    <row r="86" spans="3:4" ht="14.25" x14ac:dyDescent="0.2">
      <c r="C86" s="21"/>
      <c r="D86" s="22"/>
    </row>
    <row r="87" spans="3:4" ht="14.25" x14ac:dyDescent="0.2">
      <c r="C87" s="21"/>
      <c r="D87" s="22"/>
    </row>
    <row r="88" spans="3:4" ht="14.25" x14ac:dyDescent="0.2">
      <c r="C88" s="21"/>
      <c r="D88" s="22"/>
    </row>
    <row r="89" spans="3:4" ht="14.25" x14ac:dyDescent="0.2">
      <c r="C89" s="21"/>
      <c r="D89" s="22"/>
    </row>
    <row r="90" spans="3:4" ht="14.25" x14ac:dyDescent="0.2">
      <c r="C90" s="21"/>
      <c r="D90" s="22"/>
    </row>
    <row r="91" spans="3:4" ht="14.25" x14ac:dyDescent="0.2">
      <c r="C91" s="21"/>
      <c r="D91" s="22"/>
    </row>
    <row r="92" spans="3:4" ht="14.25" x14ac:dyDescent="0.2">
      <c r="C92" s="21"/>
      <c r="D92" s="22"/>
    </row>
    <row r="93" spans="3:4" ht="14.25" x14ac:dyDescent="0.2">
      <c r="C93" s="21"/>
      <c r="D93" s="22"/>
    </row>
    <row r="94" spans="3:4" ht="14.25" x14ac:dyDescent="0.2">
      <c r="C94" s="21"/>
      <c r="D94" s="22"/>
    </row>
    <row r="95" spans="3:4" ht="14.25" x14ac:dyDescent="0.2">
      <c r="C95" s="21"/>
      <c r="D95" s="22"/>
    </row>
    <row r="96" spans="3:4" ht="14.25" x14ac:dyDescent="0.2">
      <c r="C96" s="21"/>
      <c r="D96" s="22"/>
    </row>
    <row r="97" spans="3:4" ht="14.25" x14ac:dyDescent="0.2">
      <c r="C97" s="21"/>
      <c r="D97" s="22"/>
    </row>
    <row r="98" spans="3:4" ht="14.25" x14ac:dyDescent="0.2">
      <c r="C98" s="21"/>
      <c r="D98" s="22"/>
    </row>
    <row r="99" spans="3:4" ht="14.25" x14ac:dyDescent="0.2">
      <c r="C99" s="21"/>
      <c r="D99" s="22"/>
    </row>
    <row r="100" spans="3:4" ht="14.25" x14ac:dyDescent="0.2">
      <c r="C100" s="21"/>
      <c r="D100" s="22"/>
    </row>
    <row r="101" spans="3:4" ht="14.25" x14ac:dyDescent="0.2">
      <c r="C101" s="21"/>
      <c r="D101" s="22"/>
    </row>
    <row r="102" spans="3:4" ht="14.25" x14ac:dyDescent="0.2">
      <c r="C102" s="21"/>
      <c r="D102" s="22"/>
    </row>
    <row r="103" spans="3:4" ht="14.25" x14ac:dyDescent="0.2">
      <c r="C103" s="21"/>
      <c r="D103" s="22"/>
    </row>
    <row r="104" spans="3:4" ht="14.25" x14ac:dyDescent="0.2">
      <c r="C104" s="21"/>
      <c r="D104" s="22"/>
    </row>
    <row r="105" spans="3:4" ht="14.25" x14ac:dyDescent="0.2">
      <c r="C105" s="21"/>
      <c r="D105" s="22"/>
    </row>
    <row r="106" spans="3:4" ht="14.25" x14ac:dyDescent="0.2">
      <c r="C106" s="21"/>
      <c r="D106" s="22"/>
    </row>
    <row r="107" spans="3:4" ht="14.25" x14ac:dyDescent="0.2">
      <c r="C107" s="21"/>
      <c r="D107" s="22"/>
    </row>
    <row r="108" spans="3:4" ht="14.25" x14ac:dyDescent="0.2">
      <c r="C108" s="21"/>
      <c r="D108" s="22"/>
    </row>
    <row r="109" spans="3:4" ht="14.25" x14ac:dyDescent="0.2">
      <c r="C109" s="21"/>
      <c r="D109" s="22"/>
    </row>
    <row r="110" spans="3:4" ht="14.25" x14ac:dyDescent="0.2">
      <c r="C110" s="21"/>
      <c r="D110" s="22"/>
    </row>
    <row r="111" spans="3:4" ht="14.25" x14ac:dyDescent="0.2">
      <c r="C111" s="21"/>
      <c r="D111" s="22"/>
    </row>
    <row r="112" spans="3:4" ht="14.25" x14ac:dyDescent="0.2">
      <c r="C112" s="21"/>
      <c r="D112" s="22"/>
    </row>
    <row r="113" spans="3:4" ht="14.25" x14ac:dyDescent="0.2">
      <c r="C113" s="21"/>
      <c r="D113" s="22"/>
    </row>
    <row r="114" spans="3:4" ht="14.25" x14ac:dyDescent="0.2">
      <c r="C114" s="21"/>
      <c r="D114" s="22"/>
    </row>
    <row r="115" spans="3:4" ht="14.25" x14ac:dyDescent="0.2">
      <c r="C115" s="21"/>
      <c r="D115" s="22"/>
    </row>
    <row r="116" spans="3:4" ht="14.25" x14ac:dyDescent="0.2">
      <c r="C116" s="21"/>
      <c r="D116" s="22"/>
    </row>
    <row r="117" spans="3:4" ht="14.25" x14ac:dyDescent="0.2">
      <c r="C117" s="21"/>
      <c r="D117" s="22"/>
    </row>
    <row r="118" spans="3:4" ht="14.25" x14ac:dyDescent="0.2">
      <c r="C118" s="21"/>
      <c r="D118" s="22"/>
    </row>
    <row r="119" spans="3:4" ht="14.25" x14ac:dyDescent="0.2">
      <c r="C119" s="21"/>
      <c r="D119" s="22"/>
    </row>
    <row r="120" spans="3:4" ht="14.25" x14ac:dyDescent="0.2">
      <c r="C120" s="21"/>
      <c r="D120" s="22"/>
    </row>
    <row r="121" spans="3:4" ht="14.25" x14ac:dyDescent="0.2">
      <c r="C121" s="21"/>
      <c r="D121" s="22"/>
    </row>
    <row r="122" spans="3:4" ht="14.25" x14ac:dyDescent="0.2">
      <c r="C122" s="21"/>
      <c r="D122" s="22"/>
    </row>
    <row r="123" spans="3:4" ht="14.25" x14ac:dyDescent="0.2">
      <c r="C123" s="21"/>
      <c r="D123" s="22"/>
    </row>
    <row r="124" spans="3:4" ht="14.25" x14ac:dyDescent="0.2">
      <c r="C124" s="21"/>
      <c r="D124" s="22"/>
    </row>
    <row r="125" spans="3:4" ht="14.25" x14ac:dyDescent="0.2">
      <c r="C125" s="21"/>
      <c r="D125" s="22"/>
    </row>
    <row r="126" spans="3:4" ht="14.25" x14ac:dyDescent="0.2">
      <c r="C126" s="21"/>
      <c r="D126" s="22"/>
    </row>
    <row r="127" spans="3:4" ht="14.25" x14ac:dyDescent="0.2">
      <c r="C127" s="21"/>
      <c r="D127" s="22"/>
    </row>
    <row r="128" spans="3:4" ht="14.25" x14ac:dyDescent="0.2">
      <c r="C128" s="21"/>
      <c r="D128" s="22"/>
    </row>
    <row r="129" spans="3:4" ht="14.25" x14ac:dyDescent="0.2">
      <c r="C129" s="21"/>
      <c r="D129" s="22"/>
    </row>
    <row r="130" spans="3:4" ht="14.25" x14ac:dyDescent="0.2">
      <c r="C130" s="21"/>
      <c r="D130" s="22"/>
    </row>
    <row r="131" spans="3:4" ht="14.25" x14ac:dyDescent="0.2">
      <c r="C131" s="21"/>
      <c r="D131" s="22"/>
    </row>
    <row r="132" spans="3:4" ht="14.25" x14ac:dyDescent="0.2">
      <c r="C132" s="21"/>
      <c r="D132" s="22"/>
    </row>
    <row r="133" spans="3:4" ht="14.25" x14ac:dyDescent="0.2">
      <c r="C133" s="21"/>
      <c r="D133" s="22"/>
    </row>
    <row r="134" spans="3:4" ht="14.25" x14ac:dyDescent="0.2">
      <c r="C134" s="21"/>
      <c r="D134" s="22"/>
    </row>
    <row r="135" spans="3:4" ht="14.25" x14ac:dyDescent="0.2">
      <c r="C135" s="21"/>
      <c r="D135" s="22"/>
    </row>
    <row r="136" spans="3:4" ht="14.25" x14ac:dyDescent="0.2">
      <c r="C136" s="21"/>
      <c r="D136" s="22"/>
    </row>
    <row r="137" spans="3:4" ht="14.25" x14ac:dyDescent="0.2">
      <c r="C137" s="21"/>
      <c r="D137" s="22"/>
    </row>
    <row r="138" spans="3:4" ht="14.25" x14ac:dyDescent="0.2">
      <c r="C138" s="21"/>
      <c r="D138" s="22"/>
    </row>
    <row r="139" spans="3:4" ht="14.25" x14ac:dyDescent="0.2">
      <c r="C139" s="21"/>
      <c r="D139" s="22"/>
    </row>
    <row r="140" spans="3:4" ht="14.25" x14ac:dyDescent="0.2">
      <c r="C140" s="21"/>
      <c r="D140" s="22"/>
    </row>
    <row r="141" spans="3:4" ht="14.25" x14ac:dyDescent="0.2">
      <c r="C141" s="21"/>
      <c r="D141" s="22"/>
    </row>
    <row r="142" spans="3:4" ht="14.25" x14ac:dyDescent="0.2">
      <c r="C142" s="21"/>
      <c r="D142" s="22"/>
    </row>
    <row r="143" spans="3:4" ht="14.25" x14ac:dyDescent="0.2">
      <c r="C143" s="21"/>
      <c r="D143" s="22"/>
    </row>
    <row r="144" spans="3:4" ht="14.25" x14ac:dyDescent="0.2">
      <c r="C144" s="21"/>
      <c r="D144" s="22"/>
    </row>
    <row r="145" spans="3:4" ht="14.25" x14ac:dyDescent="0.2">
      <c r="C145" s="21"/>
      <c r="D145" s="22"/>
    </row>
    <row r="146" spans="3:4" ht="14.25" x14ac:dyDescent="0.2">
      <c r="C146" s="21"/>
      <c r="D146" s="22"/>
    </row>
    <row r="147" spans="3:4" ht="14.25" x14ac:dyDescent="0.2">
      <c r="C147" s="21"/>
      <c r="D147" s="22"/>
    </row>
    <row r="148" spans="3:4" ht="14.25" x14ac:dyDescent="0.2">
      <c r="C148" s="21"/>
      <c r="D148" s="22"/>
    </row>
    <row r="149" spans="3:4" ht="14.25" x14ac:dyDescent="0.2">
      <c r="C149" s="21"/>
      <c r="D149" s="22"/>
    </row>
    <row r="150" spans="3:4" ht="14.25" x14ac:dyDescent="0.2">
      <c r="C150" s="21"/>
      <c r="D150" s="22"/>
    </row>
    <row r="151" spans="3:4" ht="14.25" x14ac:dyDescent="0.2">
      <c r="C151" s="21"/>
      <c r="D151" s="22"/>
    </row>
    <row r="152" spans="3:4" ht="14.25" x14ac:dyDescent="0.2">
      <c r="C152" s="21"/>
      <c r="D152" s="22"/>
    </row>
    <row r="153" spans="3:4" ht="14.25" x14ac:dyDescent="0.2">
      <c r="C153" s="21"/>
      <c r="D153" s="22"/>
    </row>
    <row r="154" spans="3:4" ht="14.25" x14ac:dyDescent="0.2">
      <c r="C154" s="21"/>
      <c r="D154" s="22"/>
    </row>
    <row r="155" spans="3:4" ht="14.25" x14ac:dyDescent="0.2">
      <c r="C155" s="21"/>
      <c r="D155" s="22"/>
    </row>
    <row r="156" spans="3:4" ht="14.25" x14ac:dyDescent="0.2">
      <c r="C156" s="21"/>
      <c r="D156" s="22"/>
    </row>
    <row r="157" spans="3:4" ht="14.25" x14ac:dyDescent="0.2">
      <c r="C157" s="21"/>
      <c r="D157" s="22"/>
    </row>
    <row r="158" spans="3:4" ht="14.25" x14ac:dyDescent="0.2">
      <c r="C158" s="21"/>
      <c r="D158" s="22"/>
    </row>
    <row r="159" spans="3:4" ht="14.25" x14ac:dyDescent="0.2">
      <c r="C159" s="21"/>
      <c r="D159" s="22"/>
    </row>
    <row r="160" spans="3:4" ht="14.25" x14ac:dyDescent="0.2">
      <c r="C160" s="21"/>
      <c r="D160" s="22"/>
    </row>
    <row r="161" spans="3:4" ht="14.25" x14ac:dyDescent="0.2">
      <c r="C161" s="21"/>
      <c r="D161" s="22"/>
    </row>
    <row r="162" spans="3:4" ht="14.25" x14ac:dyDescent="0.2">
      <c r="C162" s="21"/>
      <c r="D162" s="22"/>
    </row>
    <row r="163" spans="3:4" ht="14.25" x14ac:dyDescent="0.2">
      <c r="C163" s="21"/>
      <c r="D163" s="22"/>
    </row>
    <row r="164" spans="3:4" ht="14.25" x14ac:dyDescent="0.2">
      <c r="C164" s="21"/>
      <c r="D164" s="22"/>
    </row>
    <row r="165" spans="3:4" ht="14.25" x14ac:dyDescent="0.2">
      <c r="C165" s="21"/>
      <c r="D165" s="22"/>
    </row>
    <row r="166" spans="3:4" ht="14.25" x14ac:dyDescent="0.2">
      <c r="C166" s="21"/>
      <c r="D166" s="22"/>
    </row>
    <row r="167" spans="3:4" ht="14.25" x14ac:dyDescent="0.2">
      <c r="C167" s="21"/>
      <c r="D167" s="22"/>
    </row>
    <row r="168" spans="3:4" ht="14.25" x14ac:dyDescent="0.2">
      <c r="C168" s="21"/>
      <c r="D168" s="22"/>
    </row>
    <row r="169" spans="3:4" ht="14.25" x14ac:dyDescent="0.2">
      <c r="C169" s="21"/>
      <c r="D169" s="22"/>
    </row>
    <row r="170" spans="3:4" ht="14.25" x14ac:dyDescent="0.2">
      <c r="C170" s="21"/>
      <c r="D170" s="22"/>
    </row>
    <row r="171" spans="3:4" ht="14.25" x14ac:dyDescent="0.2">
      <c r="C171" s="21"/>
      <c r="D171" s="22"/>
    </row>
    <row r="172" spans="3:4" ht="14.25" x14ac:dyDescent="0.2">
      <c r="C172" s="21"/>
      <c r="D172" s="22"/>
    </row>
    <row r="173" spans="3:4" ht="14.25" x14ac:dyDescent="0.2">
      <c r="C173" s="21"/>
      <c r="D173" s="22"/>
    </row>
    <row r="174" spans="3:4" ht="14.25" x14ac:dyDescent="0.2">
      <c r="C174" s="21"/>
      <c r="D174" s="22"/>
    </row>
    <row r="175" spans="3:4" ht="14.25" x14ac:dyDescent="0.2">
      <c r="C175" s="21"/>
      <c r="D175" s="22"/>
    </row>
    <row r="176" spans="3:4" ht="14.25" x14ac:dyDescent="0.2">
      <c r="C176" s="21"/>
      <c r="D176" s="22"/>
    </row>
    <row r="177" spans="3:4" ht="14.25" x14ac:dyDescent="0.2">
      <c r="C177" s="21"/>
      <c r="D177" s="22"/>
    </row>
    <row r="178" spans="3:4" ht="14.25" x14ac:dyDescent="0.2">
      <c r="C178" s="21"/>
      <c r="D178" s="22"/>
    </row>
    <row r="179" spans="3:4" ht="14.25" x14ac:dyDescent="0.2">
      <c r="C179" s="21"/>
      <c r="D179" s="22"/>
    </row>
    <row r="180" spans="3:4" ht="14.25" x14ac:dyDescent="0.2">
      <c r="C180" s="21"/>
      <c r="D180" s="22"/>
    </row>
    <row r="181" spans="3:4" ht="14.25" x14ac:dyDescent="0.2">
      <c r="C181" s="21"/>
      <c r="D181" s="22"/>
    </row>
    <row r="182" spans="3:4" ht="14.25" x14ac:dyDescent="0.2">
      <c r="C182" s="21"/>
      <c r="D182" s="22"/>
    </row>
    <row r="183" spans="3:4" ht="14.25" x14ac:dyDescent="0.2">
      <c r="C183" s="21"/>
      <c r="D183" s="22"/>
    </row>
    <row r="184" spans="3:4" ht="14.25" x14ac:dyDescent="0.2">
      <c r="C184" s="21"/>
      <c r="D184" s="22"/>
    </row>
    <row r="185" spans="3:4" ht="14.25" x14ac:dyDescent="0.2">
      <c r="C185" s="21"/>
      <c r="D185" s="22"/>
    </row>
    <row r="186" spans="3:4" ht="14.25" x14ac:dyDescent="0.2">
      <c r="C186" s="21"/>
      <c r="D186" s="22"/>
    </row>
    <row r="187" spans="3:4" ht="14.25" x14ac:dyDescent="0.2">
      <c r="C187" s="21"/>
      <c r="D187" s="22"/>
    </row>
    <row r="188" spans="3:4" ht="14.25" x14ac:dyDescent="0.2">
      <c r="C188" s="21"/>
      <c r="D188" s="22"/>
    </row>
    <row r="189" spans="3:4" ht="14.25" x14ac:dyDescent="0.2">
      <c r="C189" s="21"/>
      <c r="D189" s="22"/>
    </row>
    <row r="190" spans="3:4" ht="14.25" x14ac:dyDescent="0.2">
      <c r="C190" s="21"/>
      <c r="D190" s="22"/>
    </row>
    <row r="191" spans="3:4" ht="14.25" x14ac:dyDescent="0.2">
      <c r="C191" s="21"/>
      <c r="D191" s="22"/>
    </row>
    <row r="192" spans="3:4" ht="14.25" x14ac:dyDescent="0.2">
      <c r="C192" s="21"/>
      <c r="D192" s="22"/>
    </row>
    <row r="193" spans="3:4" ht="14.25" x14ac:dyDescent="0.2">
      <c r="C193" s="21"/>
      <c r="D193" s="22"/>
    </row>
    <row r="194" spans="3:4" ht="14.25" x14ac:dyDescent="0.2">
      <c r="C194" s="21"/>
      <c r="D194" s="22"/>
    </row>
    <row r="195" spans="3:4" ht="14.25" x14ac:dyDescent="0.2">
      <c r="C195" s="21"/>
      <c r="D195" s="22"/>
    </row>
    <row r="196" spans="3:4" ht="14.25" x14ac:dyDescent="0.2">
      <c r="C196" s="21"/>
      <c r="D196" s="22"/>
    </row>
    <row r="197" spans="3:4" ht="14.25" x14ac:dyDescent="0.2">
      <c r="C197" s="21"/>
      <c r="D197" s="22"/>
    </row>
    <row r="198" spans="3:4" ht="14.25" x14ac:dyDescent="0.2">
      <c r="C198" s="21"/>
      <c r="D198" s="22"/>
    </row>
    <row r="199" spans="3:4" ht="14.25" x14ac:dyDescent="0.2">
      <c r="C199" s="21"/>
      <c r="D199" s="22"/>
    </row>
    <row r="200" spans="3:4" ht="14.25" x14ac:dyDescent="0.2">
      <c r="C200" s="21"/>
      <c r="D200" s="22"/>
    </row>
    <row r="201" spans="3:4" ht="14.25" x14ac:dyDescent="0.2">
      <c r="C201" s="21"/>
      <c r="D201" s="22"/>
    </row>
    <row r="202" spans="3:4" ht="14.25" x14ac:dyDescent="0.2">
      <c r="C202" s="21"/>
      <c r="D202" s="22"/>
    </row>
    <row r="203" spans="3:4" ht="14.25" x14ac:dyDescent="0.2">
      <c r="C203" s="21"/>
      <c r="D203" s="22"/>
    </row>
    <row r="204" spans="3:4" ht="14.25" x14ac:dyDescent="0.2">
      <c r="C204" s="21"/>
      <c r="D204" s="22"/>
    </row>
    <row r="205" spans="3:4" ht="14.25" x14ac:dyDescent="0.2">
      <c r="C205" s="21"/>
      <c r="D205" s="22"/>
    </row>
    <row r="206" spans="3:4" ht="14.25" x14ac:dyDescent="0.2">
      <c r="C206" s="21"/>
      <c r="D206" s="22"/>
    </row>
    <row r="207" spans="3:4" ht="14.25" x14ac:dyDescent="0.2">
      <c r="C207" s="21"/>
      <c r="D207" s="22"/>
    </row>
    <row r="208" spans="3:4" ht="14.25" x14ac:dyDescent="0.2">
      <c r="C208" s="21"/>
      <c r="D208" s="22"/>
    </row>
    <row r="209" spans="3:4" ht="14.25" x14ac:dyDescent="0.2">
      <c r="C209" s="21"/>
      <c r="D209" s="22"/>
    </row>
    <row r="210" spans="3:4" ht="14.25" x14ac:dyDescent="0.2">
      <c r="C210" s="21"/>
      <c r="D210" s="22"/>
    </row>
    <row r="211" spans="3:4" ht="14.25" x14ac:dyDescent="0.2">
      <c r="C211" s="21"/>
      <c r="D211" s="22"/>
    </row>
    <row r="212" spans="3:4" ht="14.25" x14ac:dyDescent="0.2">
      <c r="C212" s="21"/>
      <c r="D212" s="22"/>
    </row>
    <row r="213" spans="3:4" ht="14.25" x14ac:dyDescent="0.2">
      <c r="C213" s="21"/>
      <c r="D213" s="22"/>
    </row>
    <row r="214" spans="3:4" ht="14.25" x14ac:dyDescent="0.2">
      <c r="C214" s="21"/>
      <c r="D214" s="22"/>
    </row>
    <row r="215" spans="3:4" ht="14.25" x14ac:dyDescent="0.2">
      <c r="C215" s="21"/>
      <c r="D215" s="22"/>
    </row>
    <row r="216" spans="3:4" ht="14.25" x14ac:dyDescent="0.2">
      <c r="C216" s="21"/>
      <c r="D216" s="22"/>
    </row>
    <row r="217" spans="3:4" ht="14.25" x14ac:dyDescent="0.2">
      <c r="C217" s="21"/>
      <c r="D217" s="22"/>
    </row>
    <row r="218" spans="3:4" ht="14.25" x14ac:dyDescent="0.2">
      <c r="C218" s="21"/>
      <c r="D218" s="22"/>
    </row>
    <row r="219" spans="3:4" ht="14.25" x14ac:dyDescent="0.2">
      <c r="C219" s="21"/>
      <c r="D219" s="22"/>
    </row>
    <row r="220" spans="3:4" ht="14.25" x14ac:dyDescent="0.2">
      <c r="C220" s="21"/>
      <c r="D220" s="22"/>
    </row>
    <row r="221" spans="3:4" ht="14.25" x14ac:dyDescent="0.2">
      <c r="C221" s="21"/>
      <c r="D221" s="22"/>
    </row>
    <row r="222" spans="3:4" ht="14.25" x14ac:dyDescent="0.2">
      <c r="C222" s="21"/>
      <c r="D222" s="22"/>
    </row>
    <row r="223" spans="3:4" ht="14.25" x14ac:dyDescent="0.2">
      <c r="C223" s="21"/>
      <c r="D223" s="22"/>
    </row>
    <row r="224" spans="3:4" ht="14.25" x14ac:dyDescent="0.2">
      <c r="C224" s="21"/>
      <c r="D224" s="22"/>
    </row>
    <row r="225" spans="3:4" ht="14.25" x14ac:dyDescent="0.2">
      <c r="C225" s="21"/>
      <c r="D225" s="22"/>
    </row>
    <row r="226" spans="3:4" ht="14.25" x14ac:dyDescent="0.2">
      <c r="C226" s="21"/>
      <c r="D226" s="22"/>
    </row>
    <row r="227" spans="3:4" ht="14.25" x14ac:dyDescent="0.2">
      <c r="C227" s="21"/>
      <c r="D227" s="22"/>
    </row>
    <row r="228" spans="3:4" ht="14.25" x14ac:dyDescent="0.2">
      <c r="C228" s="21"/>
      <c r="D228" s="22"/>
    </row>
    <row r="229" spans="3:4" ht="14.25" x14ac:dyDescent="0.2">
      <c r="C229" s="21"/>
      <c r="D229" s="22"/>
    </row>
    <row r="230" spans="3:4" ht="14.25" x14ac:dyDescent="0.2">
      <c r="C230" s="21"/>
      <c r="D230" s="22"/>
    </row>
    <row r="231" spans="3:4" ht="14.25" x14ac:dyDescent="0.2">
      <c r="C231" s="21"/>
      <c r="D231" s="22"/>
    </row>
    <row r="232" spans="3:4" ht="14.25" x14ac:dyDescent="0.2">
      <c r="C232" s="21"/>
      <c r="D232" s="22"/>
    </row>
    <row r="233" spans="3:4" ht="14.25" x14ac:dyDescent="0.2">
      <c r="C233" s="21"/>
      <c r="D233" s="22"/>
    </row>
    <row r="234" spans="3:4" ht="14.25" x14ac:dyDescent="0.2">
      <c r="C234" s="21"/>
      <c r="D234" s="22"/>
    </row>
    <row r="235" spans="3:4" ht="14.25" x14ac:dyDescent="0.2">
      <c r="C235" s="21"/>
      <c r="D235" s="22"/>
    </row>
    <row r="236" spans="3:4" ht="14.25" x14ac:dyDescent="0.2">
      <c r="C236" s="21"/>
      <c r="D236" s="22"/>
    </row>
    <row r="237" spans="3:4" ht="14.25" x14ac:dyDescent="0.2">
      <c r="C237" s="21"/>
      <c r="D237" s="22"/>
    </row>
    <row r="238" spans="3:4" ht="14.25" x14ac:dyDescent="0.2">
      <c r="C238" s="21"/>
      <c r="D238" s="22"/>
    </row>
    <row r="239" spans="3:4" ht="14.25" x14ac:dyDescent="0.2">
      <c r="C239" s="21"/>
      <c r="D239" s="22"/>
    </row>
    <row r="240" spans="3:4" ht="14.25" x14ac:dyDescent="0.2">
      <c r="C240" s="21"/>
      <c r="D240" s="22"/>
    </row>
    <row r="241" spans="3:4" ht="14.25" x14ac:dyDescent="0.2">
      <c r="C241" s="21"/>
      <c r="D241" s="22"/>
    </row>
    <row r="242" spans="3:4" ht="14.25" x14ac:dyDescent="0.2">
      <c r="C242" s="21"/>
      <c r="D242" s="22"/>
    </row>
    <row r="243" spans="3:4" ht="14.25" x14ac:dyDescent="0.2">
      <c r="C243" s="21"/>
      <c r="D243" s="22"/>
    </row>
    <row r="244" spans="3:4" ht="14.25" x14ac:dyDescent="0.2">
      <c r="C244" s="21"/>
      <c r="D244" s="22"/>
    </row>
    <row r="245" spans="3:4" ht="14.25" x14ac:dyDescent="0.2">
      <c r="C245" s="21"/>
      <c r="D245" s="22"/>
    </row>
    <row r="246" spans="3:4" ht="14.25" x14ac:dyDescent="0.2">
      <c r="C246" s="21"/>
      <c r="D246" s="22"/>
    </row>
    <row r="247" spans="3:4" ht="14.25" x14ac:dyDescent="0.2">
      <c r="C247" s="21"/>
      <c r="D247" s="22"/>
    </row>
    <row r="248" spans="3:4" ht="14.25" x14ac:dyDescent="0.2">
      <c r="C248" s="21"/>
      <c r="D248" s="22"/>
    </row>
    <row r="249" spans="3:4" ht="14.25" x14ac:dyDescent="0.2">
      <c r="C249" s="21"/>
      <c r="D249" s="22"/>
    </row>
    <row r="250" spans="3:4" ht="14.25" x14ac:dyDescent="0.2">
      <c r="C250" s="21"/>
      <c r="D250" s="22"/>
    </row>
    <row r="251" spans="3:4" ht="14.25" x14ac:dyDescent="0.2">
      <c r="C251" s="21"/>
      <c r="D251" s="22"/>
    </row>
    <row r="252" spans="3:4" ht="14.25" x14ac:dyDescent="0.2">
      <c r="C252" s="21"/>
      <c r="D252" s="22"/>
    </row>
    <row r="253" spans="3:4" ht="14.25" x14ac:dyDescent="0.2">
      <c r="C253" s="21"/>
      <c r="D253" s="22"/>
    </row>
    <row r="254" spans="3:4" ht="14.25" x14ac:dyDescent="0.2">
      <c r="C254" s="21"/>
      <c r="D254" s="22"/>
    </row>
    <row r="255" spans="3:4" ht="14.25" x14ac:dyDescent="0.2">
      <c r="C255" s="21"/>
      <c r="D255" s="22"/>
    </row>
    <row r="256" spans="3:4" ht="14.25" x14ac:dyDescent="0.2">
      <c r="C256" s="21"/>
      <c r="D256" s="22"/>
    </row>
    <row r="257" spans="3:4" ht="14.25" x14ac:dyDescent="0.2">
      <c r="C257" s="21"/>
      <c r="D257" s="22"/>
    </row>
    <row r="258" spans="3:4" ht="14.25" x14ac:dyDescent="0.2">
      <c r="C258" s="21"/>
      <c r="D258" s="22"/>
    </row>
    <row r="259" spans="3:4" ht="14.25" x14ac:dyDescent="0.2">
      <c r="C259" s="21"/>
      <c r="D259" s="22"/>
    </row>
    <row r="260" spans="3:4" ht="14.25" x14ac:dyDescent="0.2">
      <c r="C260" s="21"/>
      <c r="D260" s="22"/>
    </row>
    <row r="261" spans="3:4" ht="14.25" x14ac:dyDescent="0.2">
      <c r="C261" s="21"/>
      <c r="D261" s="22"/>
    </row>
    <row r="262" spans="3:4" ht="14.25" x14ac:dyDescent="0.2">
      <c r="C262" s="21"/>
      <c r="D262" s="22"/>
    </row>
    <row r="263" spans="3:4" ht="14.25" x14ac:dyDescent="0.2">
      <c r="C263" s="21"/>
      <c r="D263" s="22"/>
    </row>
    <row r="264" spans="3:4" ht="14.25" x14ac:dyDescent="0.2">
      <c r="C264" s="21"/>
      <c r="D264" s="22"/>
    </row>
    <row r="265" spans="3:4" ht="14.25" x14ac:dyDescent="0.2">
      <c r="C265" s="21"/>
      <c r="D265" s="22"/>
    </row>
    <row r="266" spans="3:4" ht="14.25" x14ac:dyDescent="0.2">
      <c r="C266" s="21"/>
      <c r="D266" s="22"/>
    </row>
    <row r="267" spans="3:4" ht="14.25" x14ac:dyDescent="0.2">
      <c r="C267" s="21"/>
      <c r="D267" s="22"/>
    </row>
    <row r="268" spans="3:4" ht="14.25" x14ac:dyDescent="0.2">
      <c r="C268" s="21"/>
      <c r="D268" s="22"/>
    </row>
    <row r="269" spans="3:4" ht="14.25" x14ac:dyDescent="0.2">
      <c r="C269" s="21"/>
      <c r="D269" s="22"/>
    </row>
    <row r="270" spans="3:4" ht="14.25" x14ac:dyDescent="0.2">
      <c r="C270" s="21"/>
      <c r="D270" s="22"/>
    </row>
    <row r="271" spans="3:4" ht="14.25" x14ac:dyDescent="0.2">
      <c r="C271" s="21"/>
      <c r="D271" s="22"/>
    </row>
    <row r="272" spans="3:4" ht="14.25" x14ac:dyDescent="0.2">
      <c r="C272" s="21"/>
      <c r="D272" s="22"/>
    </row>
    <row r="273" spans="3:4" ht="14.25" x14ac:dyDescent="0.2">
      <c r="C273" s="21"/>
      <c r="D273" s="22"/>
    </row>
    <row r="274" spans="3:4" ht="14.25" x14ac:dyDescent="0.2">
      <c r="C274" s="21"/>
      <c r="D274" s="22"/>
    </row>
    <row r="275" spans="3:4" ht="14.25" x14ac:dyDescent="0.2">
      <c r="C275" s="21"/>
      <c r="D275" s="22"/>
    </row>
    <row r="276" spans="3:4" ht="14.25" x14ac:dyDescent="0.2">
      <c r="C276" s="21"/>
      <c r="D276" s="22"/>
    </row>
    <row r="277" spans="3:4" ht="14.25" x14ac:dyDescent="0.2">
      <c r="C277" s="21"/>
      <c r="D277" s="22"/>
    </row>
    <row r="278" spans="3:4" ht="14.25" x14ac:dyDescent="0.2">
      <c r="C278" s="21"/>
      <c r="D278" s="22"/>
    </row>
    <row r="279" spans="3:4" ht="14.25" x14ac:dyDescent="0.2">
      <c r="C279" s="21"/>
      <c r="D279" s="22"/>
    </row>
    <row r="280" spans="3:4" ht="14.25" x14ac:dyDescent="0.2">
      <c r="C280" s="21"/>
      <c r="D280" s="22"/>
    </row>
    <row r="281" spans="3:4" ht="14.25" x14ac:dyDescent="0.2">
      <c r="C281" s="21"/>
      <c r="D281" s="22"/>
    </row>
    <row r="282" spans="3:4" ht="14.25" x14ac:dyDescent="0.2">
      <c r="C282" s="21"/>
      <c r="D282" s="22"/>
    </row>
    <row r="283" spans="3:4" ht="14.25" x14ac:dyDescent="0.2">
      <c r="C283" s="21"/>
      <c r="D283" s="22"/>
    </row>
    <row r="284" spans="3:4" ht="14.25" x14ac:dyDescent="0.2">
      <c r="C284" s="21"/>
      <c r="D284" s="22"/>
    </row>
    <row r="285" spans="3:4" ht="14.25" x14ac:dyDescent="0.2">
      <c r="C285" s="21"/>
      <c r="D285" s="22"/>
    </row>
    <row r="286" spans="3:4" ht="14.25" x14ac:dyDescent="0.2">
      <c r="C286" s="21"/>
      <c r="D286" s="22"/>
    </row>
    <row r="287" spans="3:4" ht="14.25" x14ac:dyDescent="0.2">
      <c r="C287" s="21"/>
      <c r="D287" s="22"/>
    </row>
    <row r="288" spans="3:4" ht="14.25" x14ac:dyDescent="0.2">
      <c r="C288" s="21"/>
      <c r="D288" s="22"/>
    </row>
    <row r="289" spans="3:4" ht="14.25" x14ac:dyDescent="0.2">
      <c r="C289" s="21"/>
      <c r="D289" s="22"/>
    </row>
    <row r="290" spans="3:4" ht="14.25" x14ac:dyDescent="0.2">
      <c r="C290" s="21"/>
      <c r="D290" s="22"/>
    </row>
    <row r="291" spans="3:4" ht="14.25" x14ac:dyDescent="0.2">
      <c r="C291" s="21"/>
      <c r="D291" s="22"/>
    </row>
    <row r="292" spans="3:4" ht="14.25" x14ac:dyDescent="0.2">
      <c r="C292" s="21"/>
      <c r="D292" s="22"/>
    </row>
    <row r="293" spans="3:4" ht="14.25" x14ac:dyDescent="0.2">
      <c r="C293" s="21"/>
      <c r="D293" s="22"/>
    </row>
    <row r="294" spans="3:4" ht="14.25" x14ac:dyDescent="0.2">
      <c r="C294" s="21"/>
      <c r="D294" s="22"/>
    </row>
    <row r="295" spans="3:4" ht="14.25" x14ac:dyDescent="0.2">
      <c r="C295" s="21"/>
      <c r="D295" s="22"/>
    </row>
    <row r="296" spans="3:4" ht="14.25" x14ac:dyDescent="0.2">
      <c r="C296" s="21"/>
      <c r="D296" s="22"/>
    </row>
    <row r="297" spans="3:4" ht="14.25" x14ac:dyDescent="0.2">
      <c r="C297" s="21"/>
      <c r="D297" s="22"/>
    </row>
    <row r="298" spans="3:4" ht="14.25" x14ac:dyDescent="0.2">
      <c r="C298" s="21"/>
      <c r="D298" s="22"/>
    </row>
    <row r="299" spans="3:4" ht="14.25" x14ac:dyDescent="0.2">
      <c r="C299" s="21"/>
      <c r="D299" s="22"/>
    </row>
    <row r="300" spans="3:4" ht="14.25" x14ac:dyDescent="0.2">
      <c r="C300" s="21"/>
      <c r="D300" s="22"/>
    </row>
    <row r="301" spans="3:4" ht="14.25" x14ac:dyDescent="0.2">
      <c r="C301" s="21"/>
      <c r="D301" s="22"/>
    </row>
    <row r="302" spans="3:4" ht="14.25" x14ac:dyDescent="0.2">
      <c r="C302" s="21"/>
      <c r="D302" s="22"/>
    </row>
    <row r="303" spans="3:4" ht="14.25" x14ac:dyDescent="0.2">
      <c r="C303" s="21"/>
      <c r="D303" s="22"/>
    </row>
    <row r="304" spans="3:4" ht="14.25" x14ac:dyDescent="0.2">
      <c r="C304" s="21"/>
      <c r="D304" s="22"/>
    </row>
    <row r="305" spans="3:4" ht="14.25" x14ac:dyDescent="0.2">
      <c r="C305" s="21"/>
      <c r="D305" s="22"/>
    </row>
    <row r="306" spans="3:4" ht="14.25" x14ac:dyDescent="0.2">
      <c r="C306" s="21"/>
      <c r="D306" s="22"/>
    </row>
    <row r="307" spans="3:4" ht="14.25" x14ac:dyDescent="0.2">
      <c r="C307" s="21"/>
      <c r="D307" s="22"/>
    </row>
    <row r="308" spans="3:4" ht="14.25" x14ac:dyDescent="0.2">
      <c r="C308" s="21"/>
      <c r="D308" s="22"/>
    </row>
    <row r="309" spans="3:4" ht="14.25" x14ac:dyDescent="0.2">
      <c r="C309" s="21"/>
      <c r="D309" s="22"/>
    </row>
    <row r="310" spans="3:4" ht="14.25" x14ac:dyDescent="0.2">
      <c r="C310" s="21"/>
      <c r="D310" s="22"/>
    </row>
    <row r="311" spans="3:4" ht="14.25" x14ac:dyDescent="0.2">
      <c r="C311" s="21"/>
      <c r="D311" s="22"/>
    </row>
    <row r="312" spans="3:4" ht="14.25" x14ac:dyDescent="0.2">
      <c r="C312" s="21"/>
      <c r="D312" s="22"/>
    </row>
    <row r="313" spans="3:4" ht="14.25" x14ac:dyDescent="0.2">
      <c r="C313" s="21"/>
      <c r="D313" s="22"/>
    </row>
    <row r="314" spans="3:4" ht="14.25" x14ac:dyDescent="0.2">
      <c r="C314" s="21"/>
      <c r="D314" s="22"/>
    </row>
    <row r="315" spans="3:4" ht="14.25" x14ac:dyDescent="0.2">
      <c r="C315" s="21"/>
      <c r="D315" s="22"/>
    </row>
    <row r="316" spans="3:4" ht="14.25" x14ac:dyDescent="0.2">
      <c r="C316" s="21"/>
      <c r="D316" s="22"/>
    </row>
    <row r="317" spans="3:4" ht="14.25" x14ac:dyDescent="0.2">
      <c r="C317" s="21"/>
      <c r="D317" s="22"/>
    </row>
    <row r="318" spans="3:4" ht="14.25" x14ac:dyDescent="0.2">
      <c r="C318" s="21"/>
      <c r="D318" s="22"/>
    </row>
    <row r="319" spans="3:4" ht="14.25" x14ac:dyDescent="0.2">
      <c r="C319" s="21"/>
      <c r="D319" s="22"/>
    </row>
    <row r="320" spans="3:4" ht="14.25" x14ac:dyDescent="0.2">
      <c r="C320" s="21"/>
      <c r="D320" s="22"/>
    </row>
    <row r="321" spans="3:4" ht="14.25" x14ac:dyDescent="0.2">
      <c r="C321" s="21"/>
      <c r="D321" s="22"/>
    </row>
    <row r="322" spans="3:4" ht="14.25" x14ac:dyDescent="0.2">
      <c r="C322" s="21"/>
      <c r="D322" s="22"/>
    </row>
    <row r="323" spans="3:4" ht="14.25" x14ac:dyDescent="0.2">
      <c r="C323" s="21"/>
      <c r="D323" s="22"/>
    </row>
    <row r="324" spans="3:4" ht="14.25" x14ac:dyDescent="0.2">
      <c r="C324" s="21"/>
      <c r="D324" s="22"/>
    </row>
    <row r="325" spans="3:4" ht="14.25" x14ac:dyDescent="0.2">
      <c r="C325" s="21"/>
      <c r="D325" s="22"/>
    </row>
    <row r="326" spans="3:4" ht="14.25" x14ac:dyDescent="0.2">
      <c r="C326" s="21"/>
      <c r="D326" s="22"/>
    </row>
    <row r="327" spans="3:4" ht="14.25" x14ac:dyDescent="0.2">
      <c r="C327" s="21"/>
      <c r="D327" s="22"/>
    </row>
    <row r="328" spans="3:4" ht="14.25" x14ac:dyDescent="0.2">
      <c r="C328" s="21"/>
      <c r="D328" s="22"/>
    </row>
    <row r="329" spans="3:4" ht="14.25" x14ac:dyDescent="0.2">
      <c r="C329" s="21"/>
      <c r="D329" s="22"/>
    </row>
    <row r="330" spans="3:4" ht="14.25" x14ac:dyDescent="0.2">
      <c r="C330" s="21"/>
      <c r="D330" s="22"/>
    </row>
    <row r="331" spans="3:4" ht="14.25" x14ac:dyDescent="0.2">
      <c r="C331" s="21"/>
      <c r="D331" s="22"/>
    </row>
    <row r="332" spans="3:4" ht="14.25" x14ac:dyDescent="0.2">
      <c r="C332" s="21"/>
      <c r="D332" s="22"/>
    </row>
    <row r="333" spans="3:4" ht="14.25" x14ac:dyDescent="0.2">
      <c r="C333" s="21"/>
      <c r="D333" s="22"/>
    </row>
    <row r="334" spans="3:4" ht="14.25" x14ac:dyDescent="0.2">
      <c r="C334" s="21"/>
      <c r="D334" s="22"/>
    </row>
    <row r="335" spans="3:4" ht="14.25" x14ac:dyDescent="0.2">
      <c r="C335" s="21"/>
      <c r="D335" s="22"/>
    </row>
    <row r="336" spans="3:4" ht="14.25" x14ac:dyDescent="0.2">
      <c r="C336" s="21"/>
      <c r="D336" s="22"/>
    </row>
    <row r="337" spans="3:4" ht="14.25" x14ac:dyDescent="0.2">
      <c r="C337" s="21"/>
      <c r="D337" s="22"/>
    </row>
    <row r="338" spans="3:4" ht="14.25" x14ac:dyDescent="0.2">
      <c r="C338" s="21"/>
      <c r="D338" s="22"/>
    </row>
    <row r="339" spans="3:4" ht="14.25" x14ac:dyDescent="0.2">
      <c r="C339" s="21"/>
      <c r="D339" s="22"/>
    </row>
    <row r="340" spans="3:4" ht="14.25" x14ac:dyDescent="0.2">
      <c r="C340" s="21"/>
      <c r="D340" s="22"/>
    </row>
    <row r="341" spans="3:4" ht="14.25" x14ac:dyDescent="0.2">
      <c r="C341" s="21"/>
      <c r="D341" s="22"/>
    </row>
    <row r="342" spans="3:4" ht="14.25" x14ac:dyDescent="0.2">
      <c r="C342" s="21"/>
      <c r="D342" s="22"/>
    </row>
    <row r="343" spans="3:4" ht="14.25" x14ac:dyDescent="0.2">
      <c r="C343" s="21"/>
      <c r="D343" s="22"/>
    </row>
    <row r="344" spans="3:4" ht="14.25" x14ac:dyDescent="0.2">
      <c r="C344" s="21"/>
      <c r="D344" s="22"/>
    </row>
    <row r="345" spans="3:4" ht="14.25" x14ac:dyDescent="0.2">
      <c r="C345" s="21"/>
      <c r="D345" s="22"/>
    </row>
    <row r="346" spans="3:4" ht="14.25" x14ac:dyDescent="0.2">
      <c r="C346" s="21"/>
      <c r="D346" s="22"/>
    </row>
    <row r="347" spans="3:4" ht="14.25" x14ac:dyDescent="0.2">
      <c r="C347" s="21"/>
      <c r="D347" s="22"/>
    </row>
    <row r="348" spans="3:4" ht="14.25" x14ac:dyDescent="0.2">
      <c r="C348" s="21"/>
      <c r="D348" s="22"/>
    </row>
    <row r="349" spans="3:4" ht="14.25" x14ac:dyDescent="0.2">
      <c r="C349" s="21"/>
      <c r="D349" s="22"/>
    </row>
    <row r="350" spans="3:4" ht="14.25" x14ac:dyDescent="0.2">
      <c r="C350" s="21"/>
      <c r="D350" s="22"/>
    </row>
    <row r="351" spans="3:4" ht="14.25" x14ac:dyDescent="0.2">
      <c r="C351" s="21"/>
      <c r="D351" s="22"/>
    </row>
    <row r="352" spans="3:4" ht="14.25" x14ac:dyDescent="0.2">
      <c r="C352" s="21"/>
      <c r="D352" s="22"/>
    </row>
    <row r="353" spans="3:4" ht="14.25" x14ac:dyDescent="0.2">
      <c r="C353" s="21"/>
      <c r="D353" s="22"/>
    </row>
    <row r="354" spans="3:4" ht="14.25" x14ac:dyDescent="0.2">
      <c r="C354" s="21"/>
      <c r="D354" s="22"/>
    </row>
    <row r="355" spans="3:4" ht="14.25" x14ac:dyDescent="0.2">
      <c r="C355" s="21"/>
      <c r="D355" s="22"/>
    </row>
    <row r="356" spans="3:4" ht="14.25" x14ac:dyDescent="0.2">
      <c r="C356" s="21"/>
      <c r="D356" s="22"/>
    </row>
    <row r="357" spans="3:4" ht="14.25" x14ac:dyDescent="0.2">
      <c r="C357" s="21"/>
      <c r="D357" s="22"/>
    </row>
    <row r="358" spans="3:4" ht="14.25" x14ac:dyDescent="0.2">
      <c r="C358" s="21"/>
      <c r="D358" s="22"/>
    </row>
    <row r="359" spans="3:4" ht="14.25" x14ac:dyDescent="0.2">
      <c r="C359" s="21"/>
      <c r="D359" s="22"/>
    </row>
    <row r="360" spans="3:4" ht="14.25" x14ac:dyDescent="0.2">
      <c r="C360" s="21"/>
      <c r="D360" s="22"/>
    </row>
    <row r="361" spans="3:4" ht="14.25" x14ac:dyDescent="0.2">
      <c r="C361" s="21"/>
      <c r="D361" s="22"/>
    </row>
    <row r="362" spans="3:4" ht="14.25" x14ac:dyDescent="0.2">
      <c r="C362" s="21"/>
      <c r="D362" s="22"/>
    </row>
    <row r="363" spans="3:4" ht="14.25" x14ac:dyDescent="0.2">
      <c r="C363" s="21"/>
      <c r="D363" s="22"/>
    </row>
    <row r="364" spans="3:4" ht="14.25" x14ac:dyDescent="0.2">
      <c r="C364" s="21"/>
      <c r="D364" s="22"/>
    </row>
    <row r="365" spans="3:4" ht="14.25" x14ac:dyDescent="0.2">
      <c r="C365" s="21"/>
      <c r="D365" s="22"/>
    </row>
    <row r="366" spans="3:4" ht="14.25" x14ac:dyDescent="0.2">
      <c r="C366" s="21"/>
      <c r="D366" s="22"/>
    </row>
    <row r="367" spans="3:4" ht="14.25" x14ac:dyDescent="0.2">
      <c r="C367" s="21"/>
      <c r="D367" s="22"/>
    </row>
    <row r="368" spans="3:4" ht="14.25" x14ac:dyDescent="0.2">
      <c r="C368" s="21"/>
      <c r="D368" s="22"/>
    </row>
    <row r="369" spans="3:4" ht="14.25" x14ac:dyDescent="0.2">
      <c r="C369" s="21"/>
      <c r="D369" s="22"/>
    </row>
    <row r="370" spans="3:4" ht="14.25" x14ac:dyDescent="0.2">
      <c r="C370" s="21"/>
      <c r="D370" s="22"/>
    </row>
    <row r="371" spans="3:4" ht="14.25" x14ac:dyDescent="0.2">
      <c r="C371" s="21"/>
      <c r="D371" s="22"/>
    </row>
    <row r="372" spans="3:4" ht="14.25" x14ac:dyDescent="0.2">
      <c r="C372" s="21"/>
      <c r="D372" s="22"/>
    </row>
    <row r="373" spans="3:4" ht="14.25" x14ac:dyDescent="0.2">
      <c r="C373" s="21"/>
      <c r="D373" s="22"/>
    </row>
    <row r="374" spans="3:4" ht="14.25" x14ac:dyDescent="0.2">
      <c r="C374" s="21"/>
      <c r="D374" s="22"/>
    </row>
    <row r="375" spans="3:4" ht="14.25" x14ac:dyDescent="0.2">
      <c r="C375" s="21"/>
      <c r="D375" s="22"/>
    </row>
    <row r="376" spans="3:4" ht="14.25" x14ac:dyDescent="0.2">
      <c r="C376" s="21"/>
      <c r="D376" s="22"/>
    </row>
    <row r="377" spans="3:4" ht="14.25" x14ac:dyDescent="0.2">
      <c r="C377" s="21"/>
      <c r="D377" s="22"/>
    </row>
    <row r="378" spans="3:4" ht="14.25" x14ac:dyDescent="0.2">
      <c r="C378" s="21"/>
      <c r="D378" s="22"/>
    </row>
    <row r="379" spans="3:4" ht="14.25" x14ac:dyDescent="0.2">
      <c r="C379" s="21"/>
      <c r="D379" s="22"/>
    </row>
    <row r="380" spans="3:4" ht="14.25" x14ac:dyDescent="0.2">
      <c r="C380" s="21"/>
      <c r="D380" s="22"/>
    </row>
    <row r="381" spans="3:4" ht="14.25" x14ac:dyDescent="0.2">
      <c r="C381" s="21"/>
      <c r="D381" s="22"/>
    </row>
    <row r="382" spans="3:4" ht="14.25" x14ac:dyDescent="0.2">
      <c r="C382" s="21"/>
      <c r="D382" s="22"/>
    </row>
    <row r="383" spans="3:4" ht="14.25" x14ac:dyDescent="0.2">
      <c r="C383" s="21"/>
      <c r="D383" s="22"/>
    </row>
    <row r="384" spans="3:4" ht="14.25" x14ac:dyDescent="0.2">
      <c r="C384" s="21"/>
      <c r="D384" s="22"/>
    </row>
    <row r="385" spans="3:4" ht="14.25" x14ac:dyDescent="0.2">
      <c r="C385" s="21"/>
      <c r="D385" s="22"/>
    </row>
    <row r="386" spans="3:4" ht="14.25" x14ac:dyDescent="0.2">
      <c r="C386" s="21"/>
      <c r="D386" s="22"/>
    </row>
    <row r="387" spans="3:4" ht="14.25" x14ac:dyDescent="0.2">
      <c r="C387" s="21"/>
      <c r="D387" s="22"/>
    </row>
    <row r="388" spans="3:4" ht="14.25" x14ac:dyDescent="0.2">
      <c r="C388" s="21"/>
      <c r="D388" s="22"/>
    </row>
    <row r="389" spans="3:4" ht="14.25" x14ac:dyDescent="0.2">
      <c r="C389" s="21"/>
      <c r="D389" s="22"/>
    </row>
    <row r="390" spans="3:4" ht="14.25" x14ac:dyDescent="0.2">
      <c r="C390" s="21"/>
      <c r="D390" s="22"/>
    </row>
    <row r="391" spans="3:4" ht="14.25" x14ac:dyDescent="0.2">
      <c r="C391" s="21"/>
      <c r="D391" s="22"/>
    </row>
    <row r="392" spans="3:4" ht="14.25" x14ac:dyDescent="0.2">
      <c r="C392" s="21"/>
      <c r="D392" s="22"/>
    </row>
    <row r="393" spans="3:4" ht="14.25" x14ac:dyDescent="0.2">
      <c r="C393" s="21"/>
      <c r="D393" s="22"/>
    </row>
    <row r="394" spans="3:4" ht="14.25" x14ac:dyDescent="0.2">
      <c r="C394" s="21"/>
      <c r="D394" s="22"/>
    </row>
    <row r="395" spans="3:4" ht="14.25" x14ac:dyDescent="0.2">
      <c r="C395" s="21"/>
      <c r="D395" s="22"/>
    </row>
    <row r="396" spans="3:4" ht="14.25" x14ac:dyDescent="0.2">
      <c r="C396" s="21"/>
      <c r="D396" s="22"/>
    </row>
    <row r="397" spans="3:4" ht="14.25" x14ac:dyDescent="0.2">
      <c r="C397" s="21"/>
      <c r="D397" s="22"/>
    </row>
    <row r="398" spans="3:4" ht="14.25" x14ac:dyDescent="0.2">
      <c r="C398" s="21"/>
      <c r="D398" s="22"/>
    </row>
    <row r="399" spans="3:4" ht="14.25" x14ac:dyDescent="0.2">
      <c r="C399" s="21"/>
      <c r="D399" s="22"/>
    </row>
    <row r="400" spans="3:4" ht="14.25" x14ac:dyDescent="0.2">
      <c r="C400" s="21"/>
      <c r="D400" s="22"/>
    </row>
    <row r="401" spans="3:4" ht="14.25" x14ac:dyDescent="0.2">
      <c r="C401" s="21"/>
      <c r="D401" s="22"/>
    </row>
    <row r="402" spans="3:4" ht="14.25" x14ac:dyDescent="0.2">
      <c r="C402" s="21"/>
      <c r="D402" s="22"/>
    </row>
    <row r="403" spans="3:4" ht="14.25" x14ac:dyDescent="0.2">
      <c r="C403" s="21"/>
      <c r="D403" s="22"/>
    </row>
    <row r="404" spans="3:4" ht="14.25" x14ac:dyDescent="0.2">
      <c r="C404" s="21"/>
      <c r="D404" s="22"/>
    </row>
    <row r="405" spans="3:4" ht="14.25" x14ac:dyDescent="0.2">
      <c r="C405" s="21"/>
      <c r="D405" s="22"/>
    </row>
    <row r="406" spans="3:4" ht="14.25" x14ac:dyDescent="0.2">
      <c r="C406" s="21"/>
      <c r="D406" s="22"/>
    </row>
    <row r="407" spans="3:4" ht="14.25" x14ac:dyDescent="0.2">
      <c r="C407" s="21"/>
      <c r="D407" s="22"/>
    </row>
    <row r="408" spans="3:4" ht="14.25" x14ac:dyDescent="0.2">
      <c r="C408" s="21"/>
      <c r="D408" s="22"/>
    </row>
    <row r="409" spans="3:4" ht="14.25" x14ac:dyDescent="0.2">
      <c r="C409" s="21"/>
      <c r="D409" s="22"/>
    </row>
    <row r="410" spans="3:4" ht="14.25" x14ac:dyDescent="0.2">
      <c r="C410" s="21"/>
      <c r="D410" s="22"/>
    </row>
    <row r="411" spans="3:4" ht="14.25" x14ac:dyDescent="0.2">
      <c r="C411" s="21"/>
      <c r="D411" s="22"/>
    </row>
    <row r="412" spans="3:4" ht="14.25" x14ac:dyDescent="0.2">
      <c r="C412" s="21"/>
      <c r="D412" s="22"/>
    </row>
    <row r="413" spans="3:4" ht="14.25" x14ac:dyDescent="0.2">
      <c r="C413" s="21"/>
      <c r="D413" s="22"/>
    </row>
    <row r="414" spans="3:4" ht="14.25" x14ac:dyDescent="0.2">
      <c r="C414" s="21"/>
      <c r="D414" s="22"/>
    </row>
    <row r="415" spans="3:4" ht="14.25" x14ac:dyDescent="0.2">
      <c r="C415" s="21"/>
      <c r="D415" s="22"/>
    </row>
    <row r="416" spans="3:4" ht="14.25" x14ac:dyDescent="0.2">
      <c r="C416" s="21"/>
      <c r="D416" s="22"/>
    </row>
    <row r="417" spans="3:4" ht="14.25" x14ac:dyDescent="0.2">
      <c r="C417" s="21"/>
      <c r="D417" s="22"/>
    </row>
    <row r="418" spans="3:4" ht="14.25" x14ac:dyDescent="0.2">
      <c r="C418" s="21"/>
      <c r="D418" s="22"/>
    </row>
    <row r="419" spans="3:4" ht="14.25" x14ac:dyDescent="0.2">
      <c r="C419" s="21"/>
      <c r="D419" s="22"/>
    </row>
    <row r="420" spans="3:4" ht="14.25" x14ac:dyDescent="0.2">
      <c r="C420" s="21"/>
      <c r="D420" s="22"/>
    </row>
    <row r="421" spans="3:4" ht="14.25" x14ac:dyDescent="0.2">
      <c r="C421" s="21"/>
      <c r="D421" s="22"/>
    </row>
    <row r="422" spans="3:4" ht="14.25" x14ac:dyDescent="0.2">
      <c r="C422" s="21"/>
      <c r="D422" s="22"/>
    </row>
    <row r="423" spans="3:4" ht="14.25" x14ac:dyDescent="0.2">
      <c r="C423" s="21"/>
      <c r="D423" s="22"/>
    </row>
    <row r="424" spans="3:4" ht="14.25" x14ac:dyDescent="0.2">
      <c r="C424" s="21"/>
      <c r="D424" s="22"/>
    </row>
    <row r="425" spans="3:4" ht="14.25" x14ac:dyDescent="0.2">
      <c r="C425" s="21"/>
      <c r="D425" s="22"/>
    </row>
    <row r="426" spans="3:4" ht="14.25" x14ac:dyDescent="0.2">
      <c r="C426" s="21"/>
      <c r="D426" s="22"/>
    </row>
    <row r="427" spans="3:4" ht="14.25" x14ac:dyDescent="0.2">
      <c r="C427" s="21"/>
      <c r="D427" s="22"/>
    </row>
    <row r="428" spans="3:4" ht="14.25" x14ac:dyDescent="0.2">
      <c r="C428" s="21"/>
      <c r="D428" s="22"/>
    </row>
    <row r="429" spans="3:4" ht="14.25" x14ac:dyDescent="0.2">
      <c r="C429" s="21"/>
      <c r="D429" s="22"/>
    </row>
    <row r="430" spans="3:4" ht="14.25" x14ac:dyDescent="0.2">
      <c r="C430" s="21"/>
      <c r="D430" s="22"/>
    </row>
    <row r="431" spans="3:4" ht="14.25" x14ac:dyDescent="0.2">
      <c r="C431" s="21"/>
      <c r="D431" s="22"/>
    </row>
    <row r="432" spans="3:4" ht="14.25" x14ac:dyDescent="0.2">
      <c r="C432" s="21"/>
      <c r="D432" s="22"/>
    </row>
    <row r="433" spans="3:4" ht="14.25" x14ac:dyDescent="0.2">
      <c r="C433" s="21"/>
      <c r="D433" s="22"/>
    </row>
    <row r="434" spans="3:4" ht="14.25" x14ac:dyDescent="0.2">
      <c r="C434" s="21"/>
      <c r="D434" s="22"/>
    </row>
    <row r="435" spans="3:4" ht="14.25" x14ac:dyDescent="0.2">
      <c r="C435" s="21"/>
      <c r="D435" s="22"/>
    </row>
    <row r="436" spans="3:4" ht="14.25" x14ac:dyDescent="0.2">
      <c r="C436" s="21"/>
      <c r="D436" s="22"/>
    </row>
    <row r="437" spans="3:4" ht="14.25" x14ac:dyDescent="0.2">
      <c r="C437" s="21"/>
      <c r="D437" s="22"/>
    </row>
    <row r="438" spans="3:4" ht="14.25" x14ac:dyDescent="0.2">
      <c r="C438" s="21"/>
      <c r="D438" s="22"/>
    </row>
    <row r="439" spans="3:4" ht="14.25" x14ac:dyDescent="0.2">
      <c r="C439" s="21"/>
      <c r="D439" s="22"/>
    </row>
    <row r="440" spans="3:4" ht="14.25" x14ac:dyDescent="0.2">
      <c r="C440" s="21"/>
      <c r="D440" s="22"/>
    </row>
    <row r="441" spans="3:4" ht="14.25" x14ac:dyDescent="0.2">
      <c r="C441" s="21"/>
      <c r="D441" s="22"/>
    </row>
    <row r="442" spans="3:4" ht="14.25" x14ac:dyDescent="0.2">
      <c r="C442" s="21"/>
      <c r="D442" s="22"/>
    </row>
    <row r="443" spans="3:4" ht="14.25" x14ac:dyDescent="0.2">
      <c r="C443" s="21"/>
      <c r="D443" s="22"/>
    </row>
    <row r="444" spans="3:4" ht="14.25" x14ac:dyDescent="0.2">
      <c r="C444" s="21"/>
      <c r="D444" s="22"/>
    </row>
    <row r="445" spans="3:4" ht="14.25" x14ac:dyDescent="0.2">
      <c r="C445" s="21"/>
      <c r="D445" s="22"/>
    </row>
    <row r="446" spans="3:4" ht="14.25" x14ac:dyDescent="0.2">
      <c r="C446" s="21"/>
      <c r="D446" s="22"/>
    </row>
    <row r="447" spans="3:4" ht="14.25" x14ac:dyDescent="0.2">
      <c r="C447" s="21"/>
      <c r="D447" s="22"/>
    </row>
    <row r="448" spans="3:4" ht="14.25" x14ac:dyDescent="0.2">
      <c r="C448" s="21"/>
      <c r="D448" s="22"/>
    </row>
    <row r="449" spans="3:4" ht="14.25" x14ac:dyDescent="0.2">
      <c r="C449" s="21"/>
      <c r="D449" s="22"/>
    </row>
    <row r="450" spans="3:4" ht="14.25" x14ac:dyDescent="0.2">
      <c r="C450" s="21"/>
      <c r="D450" s="22"/>
    </row>
    <row r="451" spans="3:4" ht="14.25" x14ac:dyDescent="0.2">
      <c r="C451" s="21"/>
      <c r="D451" s="22"/>
    </row>
    <row r="452" spans="3:4" ht="14.25" x14ac:dyDescent="0.2">
      <c r="C452" s="21"/>
      <c r="D452" s="22"/>
    </row>
    <row r="453" spans="3:4" ht="14.25" x14ac:dyDescent="0.2">
      <c r="C453" s="21"/>
      <c r="D453" s="22"/>
    </row>
    <row r="454" spans="3:4" ht="14.25" x14ac:dyDescent="0.2">
      <c r="C454" s="21"/>
      <c r="D454" s="22"/>
    </row>
    <row r="455" spans="3:4" ht="14.25" x14ac:dyDescent="0.2">
      <c r="C455" s="21"/>
      <c r="D455" s="22"/>
    </row>
    <row r="456" spans="3:4" ht="14.25" x14ac:dyDescent="0.2">
      <c r="C456" s="21"/>
      <c r="D456" s="22"/>
    </row>
    <row r="457" spans="3:4" ht="14.25" x14ac:dyDescent="0.2">
      <c r="C457" s="21"/>
      <c r="D457" s="22"/>
    </row>
    <row r="458" spans="3:4" ht="14.25" x14ac:dyDescent="0.2">
      <c r="C458" s="21"/>
      <c r="D458" s="22"/>
    </row>
    <row r="459" spans="3:4" ht="14.25" x14ac:dyDescent="0.2">
      <c r="C459" s="21"/>
      <c r="D459" s="22"/>
    </row>
    <row r="460" spans="3:4" ht="14.25" x14ac:dyDescent="0.2">
      <c r="C460" s="21"/>
      <c r="D460" s="22"/>
    </row>
    <row r="461" spans="3:4" ht="14.25" x14ac:dyDescent="0.2">
      <c r="C461" s="21"/>
      <c r="D461" s="22"/>
    </row>
    <row r="462" spans="3:4" ht="14.25" x14ac:dyDescent="0.2">
      <c r="C462" s="21"/>
      <c r="D462" s="22"/>
    </row>
    <row r="463" spans="3:4" ht="14.25" x14ac:dyDescent="0.2">
      <c r="C463" s="21"/>
      <c r="D463" s="22"/>
    </row>
    <row r="464" spans="3:4" ht="14.25" x14ac:dyDescent="0.2">
      <c r="C464" s="21"/>
      <c r="D464" s="22"/>
    </row>
    <row r="465" spans="3:4" ht="14.25" x14ac:dyDescent="0.2">
      <c r="C465" s="21"/>
      <c r="D465" s="22"/>
    </row>
    <row r="466" spans="3:4" ht="14.25" x14ac:dyDescent="0.2">
      <c r="C466" s="21"/>
      <c r="D466" s="22"/>
    </row>
    <row r="467" spans="3:4" ht="14.25" x14ac:dyDescent="0.2">
      <c r="C467" s="21"/>
      <c r="D467" s="22"/>
    </row>
    <row r="468" spans="3:4" ht="14.25" x14ac:dyDescent="0.2">
      <c r="C468" s="21"/>
      <c r="D468" s="22"/>
    </row>
    <row r="469" spans="3:4" ht="14.25" x14ac:dyDescent="0.2">
      <c r="C469" s="21"/>
      <c r="D469" s="22"/>
    </row>
    <row r="470" spans="3:4" ht="14.25" x14ac:dyDescent="0.2">
      <c r="C470" s="21"/>
      <c r="D470" s="22"/>
    </row>
    <row r="471" spans="3:4" ht="14.25" x14ac:dyDescent="0.2">
      <c r="C471" s="21"/>
      <c r="D471" s="22"/>
    </row>
    <row r="472" spans="3:4" ht="14.25" x14ac:dyDescent="0.2">
      <c r="C472" s="21"/>
      <c r="D472" s="22"/>
    </row>
    <row r="473" spans="3:4" ht="14.25" x14ac:dyDescent="0.2">
      <c r="C473" s="21"/>
      <c r="D473" s="22"/>
    </row>
    <row r="474" spans="3:4" ht="14.25" x14ac:dyDescent="0.2">
      <c r="C474" s="21"/>
      <c r="D474" s="22"/>
    </row>
    <row r="475" spans="3:4" ht="14.25" x14ac:dyDescent="0.2">
      <c r="C475" s="21"/>
      <c r="D475" s="22"/>
    </row>
    <row r="476" spans="3:4" ht="14.25" x14ac:dyDescent="0.2">
      <c r="C476" s="21"/>
      <c r="D476" s="22"/>
    </row>
    <row r="477" spans="3:4" ht="14.25" x14ac:dyDescent="0.2">
      <c r="C477" s="21"/>
      <c r="D477" s="22"/>
    </row>
    <row r="478" spans="3:4" ht="14.25" x14ac:dyDescent="0.2">
      <c r="C478" s="21"/>
      <c r="D478" s="22"/>
    </row>
    <row r="479" spans="3:4" ht="14.25" x14ac:dyDescent="0.2">
      <c r="C479" s="21"/>
      <c r="D479" s="22"/>
    </row>
    <row r="480" spans="3:4" ht="14.25" x14ac:dyDescent="0.2">
      <c r="C480" s="21"/>
      <c r="D480" s="22"/>
    </row>
    <row r="481" spans="3:4" ht="14.25" x14ac:dyDescent="0.2">
      <c r="C481" s="21"/>
      <c r="D481" s="22"/>
    </row>
    <row r="482" spans="3:4" ht="14.25" x14ac:dyDescent="0.2">
      <c r="C482" s="21"/>
      <c r="D482" s="22"/>
    </row>
    <row r="483" spans="3:4" ht="14.25" x14ac:dyDescent="0.2">
      <c r="C483" s="21"/>
      <c r="D483" s="22"/>
    </row>
    <row r="484" spans="3:4" ht="14.25" x14ac:dyDescent="0.2">
      <c r="C484" s="21"/>
      <c r="D484" s="22"/>
    </row>
    <row r="485" spans="3:4" ht="14.25" x14ac:dyDescent="0.2">
      <c r="C485" s="21"/>
      <c r="D485" s="22"/>
    </row>
    <row r="486" spans="3:4" ht="14.25" x14ac:dyDescent="0.2">
      <c r="C486" s="21"/>
      <c r="D486" s="22"/>
    </row>
    <row r="487" spans="3:4" ht="14.25" x14ac:dyDescent="0.2">
      <c r="C487" s="21"/>
      <c r="D487" s="22"/>
    </row>
    <row r="488" spans="3:4" ht="14.25" x14ac:dyDescent="0.2">
      <c r="C488" s="21"/>
      <c r="D488" s="22"/>
    </row>
    <row r="489" spans="3:4" ht="14.25" x14ac:dyDescent="0.2">
      <c r="C489" s="21"/>
      <c r="D489" s="22"/>
    </row>
    <row r="490" spans="3:4" ht="14.25" x14ac:dyDescent="0.2">
      <c r="C490" s="21"/>
      <c r="D490" s="22"/>
    </row>
    <row r="491" spans="3:4" ht="14.25" x14ac:dyDescent="0.2">
      <c r="C491" s="21"/>
      <c r="D491" s="22"/>
    </row>
    <row r="492" spans="3:4" ht="14.25" x14ac:dyDescent="0.2">
      <c r="C492" s="21"/>
      <c r="D492" s="22"/>
    </row>
    <row r="493" spans="3:4" ht="14.25" x14ac:dyDescent="0.2">
      <c r="C493" s="21"/>
      <c r="D493" s="22"/>
    </row>
    <row r="494" spans="3:4" ht="14.25" x14ac:dyDescent="0.2">
      <c r="C494" s="21"/>
      <c r="D494" s="22"/>
    </row>
    <row r="495" spans="3:4" ht="14.25" x14ac:dyDescent="0.2">
      <c r="C495" s="21"/>
      <c r="D495" s="22"/>
    </row>
    <row r="496" spans="3:4" ht="14.25" x14ac:dyDescent="0.2">
      <c r="C496" s="21"/>
      <c r="D496" s="22"/>
    </row>
    <row r="497" spans="3:4" ht="14.25" x14ac:dyDescent="0.2">
      <c r="C497" s="21"/>
      <c r="D497" s="22"/>
    </row>
    <row r="498" spans="3:4" ht="14.25" x14ac:dyDescent="0.2">
      <c r="C498" s="21"/>
      <c r="D498" s="22"/>
    </row>
    <row r="499" spans="3:4" ht="14.25" x14ac:dyDescent="0.2">
      <c r="C499" s="21"/>
      <c r="D499" s="22"/>
    </row>
    <row r="500" spans="3:4" ht="14.25" x14ac:dyDescent="0.2">
      <c r="C500" s="21"/>
      <c r="D500" s="22"/>
    </row>
    <row r="501" spans="3:4" ht="14.25" x14ac:dyDescent="0.2">
      <c r="C501" s="21"/>
      <c r="D501" s="22"/>
    </row>
    <row r="502" spans="3:4" ht="14.25" x14ac:dyDescent="0.2">
      <c r="C502" s="21"/>
      <c r="D502" s="22"/>
    </row>
    <row r="503" spans="3:4" ht="14.25" x14ac:dyDescent="0.2">
      <c r="C503" s="21"/>
      <c r="D503" s="22"/>
    </row>
    <row r="504" spans="3:4" ht="14.25" x14ac:dyDescent="0.2">
      <c r="C504" s="21"/>
      <c r="D504" s="22"/>
    </row>
    <row r="505" spans="3:4" ht="14.25" x14ac:dyDescent="0.2">
      <c r="C505" s="21"/>
      <c r="D505" s="22"/>
    </row>
    <row r="506" spans="3:4" ht="14.25" x14ac:dyDescent="0.2">
      <c r="C506" s="21"/>
      <c r="D506" s="22"/>
    </row>
    <row r="507" spans="3:4" ht="14.25" x14ac:dyDescent="0.2">
      <c r="C507" s="21"/>
      <c r="D507" s="22"/>
    </row>
    <row r="508" spans="3:4" ht="14.25" x14ac:dyDescent="0.2">
      <c r="C508" s="21"/>
      <c r="D508" s="22"/>
    </row>
    <row r="509" spans="3:4" ht="14.25" x14ac:dyDescent="0.2">
      <c r="C509" s="21"/>
      <c r="D509" s="22"/>
    </row>
    <row r="510" spans="3:4" ht="14.25" x14ac:dyDescent="0.2">
      <c r="C510" s="21"/>
      <c r="D510" s="22"/>
    </row>
    <row r="511" spans="3:4" ht="14.25" x14ac:dyDescent="0.2">
      <c r="C511" s="21"/>
      <c r="D511" s="22"/>
    </row>
    <row r="512" spans="3:4" ht="14.25" x14ac:dyDescent="0.2">
      <c r="C512" s="21"/>
      <c r="D512" s="22"/>
    </row>
    <row r="513" spans="3:4" ht="14.25" x14ac:dyDescent="0.2">
      <c r="C513" s="21"/>
      <c r="D513" s="22"/>
    </row>
    <row r="514" spans="3:4" ht="14.25" x14ac:dyDescent="0.2">
      <c r="C514" s="21"/>
      <c r="D514" s="22"/>
    </row>
    <row r="515" spans="3:4" ht="14.25" x14ac:dyDescent="0.2">
      <c r="C515" s="21"/>
      <c r="D515" s="22"/>
    </row>
    <row r="516" spans="3:4" ht="14.25" x14ac:dyDescent="0.2">
      <c r="C516" s="21"/>
      <c r="D516" s="22"/>
    </row>
    <row r="517" spans="3:4" ht="14.25" x14ac:dyDescent="0.2">
      <c r="C517" s="21"/>
      <c r="D517" s="22"/>
    </row>
    <row r="518" spans="3:4" ht="14.25" x14ac:dyDescent="0.2">
      <c r="C518" s="21"/>
      <c r="D518" s="22"/>
    </row>
    <row r="519" spans="3:4" ht="14.25" x14ac:dyDescent="0.2">
      <c r="C519" s="21"/>
      <c r="D519" s="22"/>
    </row>
    <row r="520" spans="3:4" ht="14.25" x14ac:dyDescent="0.2">
      <c r="C520" s="21"/>
      <c r="D520" s="22"/>
    </row>
    <row r="521" spans="3:4" ht="14.25" x14ac:dyDescent="0.2">
      <c r="C521" s="21"/>
      <c r="D521" s="22"/>
    </row>
    <row r="522" spans="3:4" ht="14.25" x14ac:dyDescent="0.2">
      <c r="C522" s="21"/>
      <c r="D522" s="22"/>
    </row>
    <row r="523" spans="3:4" ht="14.25" x14ac:dyDescent="0.2">
      <c r="C523" s="21"/>
      <c r="D523" s="22"/>
    </row>
    <row r="524" spans="3:4" ht="14.25" x14ac:dyDescent="0.2">
      <c r="C524" s="21"/>
      <c r="D524" s="22"/>
    </row>
    <row r="525" spans="3:4" ht="14.25" x14ac:dyDescent="0.2">
      <c r="C525" s="21"/>
      <c r="D525" s="22"/>
    </row>
    <row r="526" spans="3:4" ht="14.25" x14ac:dyDescent="0.2">
      <c r="C526" s="21"/>
      <c r="D526" s="22"/>
    </row>
    <row r="527" spans="3:4" ht="14.25" x14ac:dyDescent="0.2">
      <c r="C527" s="21"/>
      <c r="D527" s="22"/>
    </row>
    <row r="528" spans="3:4" ht="14.25" x14ac:dyDescent="0.2">
      <c r="C528" s="21"/>
      <c r="D528" s="22"/>
    </row>
    <row r="529" spans="3:4" ht="14.25" x14ac:dyDescent="0.2">
      <c r="C529" s="21"/>
      <c r="D529" s="22"/>
    </row>
    <row r="530" spans="3:4" ht="14.25" x14ac:dyDescent="0.2">
      <c r="C530" s="21"/>
      <c r="D530" s="22"/>
    </row>
    <row r="531" spans="3:4" ht="14.25" x14ac:dyDescent="0.2">
      <c r="C531" s="21"/>
      <c r="D531" s="22"/>
    </row>
    <row r="532" spans="3:4" ht="14.25" x14ac:dyDescent="0.2">
      <c r="C532" s="21"/>
      <c r="D532" s="22"/>
    </row>
    <row r="533" spans="3:4" ht="14.25" x14ac:dyDescent="0.2">
      <c r="C533" s="21"/>
      <c r="D533" s="22"/>
    </row>
    <row r="534" spans="3:4" ht="14.25" x14ac:dyDescent="0.2">
      <c r="C534" s="21"/>
      <c r="D534" s="22"/>
    </row>
    <row r="535" spans="3:4" ht="14.25" x14ac:dyDescent="0.2">
      <c r="C535" s="21"/>
      <c r="D535" s="22"/>
    </row>
    <row r="536" spans="3:4" ht="14.25" x14ac:dyDescent="0.2">
      <c r="C536" s="21"/>
      <c r="D536" s="22"/>
    </row>
    <row r="537" spans="3:4" ht="14.25" x14ac:dyDescent="0.2">
      <c r="C537" s="21"/>
      <c r="D537" s="22"/>
    </row>
    <row r="538" spans="3:4" ht="14.25" x14ac:dyDescent="0.2">
      <c r="C538" s="21"/>
      <c r="D538" s="22"/>
    </row>
    <row r="539" spans="3:4" ht="14.25" x14ac:dyDescent="0.2">
      <c r="C539" s="21"/>
      <c r="D539" s="22"/>
    </row>
    <row r="540" spans="3:4" ht="14.25" x14ac:dyDescent="0.2">
      <c r="C540" s="21"/>
      <c r="D540" s="22"/>
    </row>
    <row r="541" spans="3:4" ht="14.25" x14ac:dyDescent="0.2">
      <c r="C541" s="21"/>
      <c r="D541" s="22"/>
    </row>
    <row r="542" spans="3:4" ht="14.25" x14ac:dyDescent="0.2">
      <c r="C542" s="21"/>
      <c r="D542" s="22"/>
    </row>
    <row r="543" spans="3:4" ht="14.25" x14ac:dyDescent="0.2">
      <c r="C543" s="21"/>
      <c r="D543" s="22"/>
    </row>
    <row r="544" spans="3:4" ht="14.25" x14ac:dyDescent="0.2">
      <c r="C544" s="21"/>
      <c r="D544" s="22"/>
    </row>
    <row r="545" spans="3:4" ht="14.25" x14ac:dyDescent="0.2">
      <c r="C545" s="21"/>
      <c r="D545" s="22"/>
    </row>
    <row r="546" spans="3:4" ht="14.25" x14ac:dyDescent="0.2">
      <c r="C546" s="21"/>
      <c r="D546" s="22"/>
    </row>
    <row r="547" spans="3:4" ht="14.25" x14ac:dyDescent="0.2">
      <c r="C547" s="21"/>
      <c r="D547" s="22"/>
    </row>
    <row r="548" spans="3:4" ht="14.25" x14ac:dyDescent="0.2">
      <c r="C548" s="21"/>
      <c r="D548" s="22"/>
    </row>
    <row r="549" spans="3:4" ht="14.25" x14ac:dyDescent="0.2">
      <c r="C549" s="21"/>
      <c r="D549" s="22"/>
    </row>
    <row r="550" spans="3:4" ht="14.25" x14ac:dyDescent="0.2">
      <c r="C550" s="21"/>
      <c r="D550" s="22"/>
    </row>
    <row r="551" spans="3:4" ht="14.25" x14ac:dyDescent="0.2">
      <c r="C551" s="21"/>
      <c r="D551" s="22"/>
    </row>
    <row r="552" spans="3:4" ht="14.25" x14ac:dyDescent="0.2">
      <c r="C552" s="21"/>
      <c r="D552" s="22"/>
    </row>
    <row r="553" spans="3:4" ht="14.25" x14ac:dyDescent="0.2">
      <c r="C553" s="21"/>
      <c r="D553" s="22"/>
    </row>
    <row r="554" spans="3:4" ht="14.25" x14ac:dyDescent="0.2">
      <c r="C554" s="21"/>
      <c r="D554" s="22"/>
    </row>
    <row r="555" spans="3:4" ht="14.25" x14ac:dyDescent="0.2">
      <c r="C555" s="21"/>
      <c r="D555" s="22"/>
    </row>
    <row r="556" spans="3:4" ht="14.25" x14ac:dyDescent="0.2">
      <c r="C556" s="21"/>
      <c r="D556" s="22"/>
    </row>
    <row r="557" spans="3:4" ht="14.25" x14ac:dyDescent="0.2">
      <c r="C557" s="21"/>
      <c r="D557" s="22"/>
    </row>
    <row r="558" spans="3:4" ht="14.25" x14ac:dyDescent="0.2">
      <c r="C558" s="21"/>
      <c r="D558" s="22"/>
    </row>
    <row r="559" spans="3:4" ht="14.25" x14ac:dyDescent="0.2">
      <c r="C559" s="21"/>
      <c r="D559" s="22"/>
    </row>
    <row r="560" spans="3:4" ht="14.25" x14ac:dyDescent="0.2">
      <c r="C560" s="21"/>
      <c r="D560" s="22"/>
    </row>
    <row r="561" spans="3:4" ht="14.25" x14ac:dyDescent="0.2">
      <c r="C561" s="21"/>
      <c r="D561" s="22"/>
    </row>
    <row r="562" spans="3:4" ht="14.25" x14ac:dyDescent="0.2">
      <c r="C562" s="21"/>
      <c r="D562" s="22"/>
    </row>
    <row r="563" spans="3:4" ht="14.25" x14ac:dyDescent="0.2">
      <c r="C563" s="21"/>
      <c r="D563" s="22"/>
    </row>
    <row r="564" spans="3:4" ht="14.25" x14ac:dyDescent="0.2">
      <c r="C564" s="21"/>
      <c r="D564" s="22"/>
    </row>
    <row r="565" spans="3:4" ht="14.25" x14ac:dyDescent="0.2">
      <c r="C565" s="21"/>
      <c r="D565" s="22"/>
    </row>
    <row r="566" spans="3:4" ht="14.25" x14ac:dyDescent="0.2">
      <c r="C566" s="21"/>
      <c r="D566" s="22"/>
    </row>
    <row r="567" spans="3:4" ht="14.25" x14ac:dyDescent="0.2">
      <c r="C567" s="21"/>
      <c r="D567" s="22"/>
    </row>
    <row r="568" spans="3:4" ht="14.25" x14ac:dyDescent="0.2">
      <c r="C568" s="21"/>
      <c r="D568" s="22"/>
    </row>
    <row r="569" spans="3:4" ht="14.25" x14ac:dyDescent="0.2">
      <c r="C569" s="21"/>
      <c r="D569" s="22"/>
    </row>
    <row r="570" spans="3:4" ht="14.25" x14ac:dyDescent="0.2">
      <c r="C570" s="21"/>
      <c r="D570" s="22"/>
    </row>
    <row r="571" spans="3:4" ht="14.25" x14ac:dyDescent="0.2">
      <c r="C571" s="21"/>
      <c r="D571" s="22"/>
    </row>
    <row r="572" spans="3:4" ht="14.25" x14ac:dyDescent="0.2">
      <c r="C572" s="21"/>
      <c r="D572" s="22"/>
    </row>
    <row r="573" spans="3:4" ht="14.25" x14ac:dyDescent="0.2">
      <c r="C573" s="21"/>
      <c r="D573" s="22"/>
    </row>
    <row r="574" spans="3:4" ht="14.25" x14ac:dyDescent="0.2">
      <c r="C574" s="21"/>
      <c r="D574" s="22"/>
    </row>
    <row r="575" spans="3:4" ht="14.25" x14ac:dyDescent="0.2">
      <c r="C575" s="21"/>
      <c r="D575" s="22"/>
    </row>
    <row r="576" spans="3:4" ht="14.25" x14ac:dyDescent="0.2">
      <c r="C576" s="21"/>
      <c r="D576" s="22"/>
    </row>
    <row r="577" spans="3:4" ht="14.25" x14ac:dyDescent="0.2">
      <c r="C577" s="21"/>
      <c r="D577" s="22"/>
    </row>
    <row r="578" spans="3:4" ht="14.25" x14ac:dyDescent="0.2">
      <c r="C578" s="21"/>
      <c r="D578" s="22"/>
    </row>
    <row r="579" spans="3:4" ht="14.25" x14ac:dyDescent="0.2">
      <c r="C579" s="21"/>
      <c r="D579" s="22"/>
    </row>
    <row r="580" spans="3:4" ht="14.25" x14ac:dyDescent="0.2">
      <c r="C580" s="21"/>
      <c r="D580" s="22"/>
    </row>
    <row r="581" spans="3:4" ht="14.25" x14ac:dyDescent="0.2">
      <c r="C581" s="21"/>
      <c r="D581" s="22"/>
    </row>
    <row r="582" spans="3:4" ht="14.25" x14ac:dyDescent="0.2">
      <c r="C582" s="21"/>
      <c r="D582" s="22"/>
    </row>
    <row r="583" spans="3:4" ht="14.25" x14ac:dyDescent="0.2">
      <c r="C583" s="21"/>
      <c r="D583" s="22"/>
    </row>
    <row r="584" spans="3:4" ht="14.25" x14ac:dyDescent="0.2">
      <c r="C584" s="21"/>
      <c r="D584" s="22"/>
    </row>
    <row r="585" spans="3:4" ht="14.25" x14ac:dyDescent="0.2">
      <c r="C585" s="21"/>
      <c r="D585" s="22"/>
    </row>
    <row r="586" spans="3:4" ht="14.25" x14ac:dyDescent="0.2">
      <c r="C586" s="21"/>
      <c r="D586" s="22"/>
    </row>
    <row r="587" spans="3:4" ht="14.25" x14ac:dyDescent="0.2">
      <c r="C587" s="21"/>
      <c r="D587" s="22"/>
    </row>
    <row r="588" spans="3:4" ht="14.25" x14ac:dyDescent="0.2">
      <c r="C588" s="21"/>
      <c r="D588" s="22"/>
    </row>
    <row r="589" spans="3:4" ht="14.25" x14ac:dyDescent="0.2">
      <c r="C589" s="21"/>
      <c r="D589" s="22"/>
    </row>
    <row r="590" spans="3:4" ht="14.25" x14ac:dyDescent="0.2">
      <c r="C590" s="21"/>
      <c r="D590" s="22"/>
    </row>
    <row r="591" spans="3:4" ht="14.25" x14ac:dyDescent="0.2">
      <c r="C591" s="21"/>
      <c r="D591" s="22"/>
    </row>
    <row r="592" spans="3:4" ht="14.25" x14ac:dyDescent="0.2">
      <c r="C592" s="21"/>
      <c r="D592" s="22"/>
    </row>
    <row r="593" spans="3:4" ht="14.25" x14ac:dyDescent="0.2">
      <c r="C593" s="21"/>
      <c r="D593" s="22"/>
    </row>
    <row r="594" spans="3:4" ht="14.25" x14ac:dyDescent="0.2">
      <c r="C594" s="21"/>
      <c r="D594" s="22"/>
    </row>
    <row r="595" spans="3:4" ht="14.25" x14ac:dyDescent="0.2">
      <c r="C595" s="21"/>
      <c r="D595" s="22"/>
    </row>
    <row r="596" spans="3:4" ht="14.25" x14ac:dyDescent="0.2">
      <c r="C596" s="21"/>
      <c r="D596" s="22"/>
    </row>
    <row r="597" spans="3:4" ht="14.25" x14ac:dyDescent="0.2">
      <c r="C597" s="21"/>
      <c r="D597" s="22"/>
    </row>
    <row r="598" spans="3:4" ht="14.25" x14ac:dyDescent="0.2">
      <c r="C598" s="21"/>
      <c r="D598" s="22"/>
    </row>
    <row r="599" spans="3:4" ht="14.25" x14ac:dyDescent="0.2">
      <c r="C599" s="21"/>
      <c r="D599" s="22"/>
    </row>
    <row r="600" spans="3:4" ht="14.25" x14ac:dyDescent="0.2">
      <c r="C600" s="21"/>
      <c r="D600" s="22"/>
    </row>
    <row r="601" spans="3:4" ht="14.25" x14ac:dyDescent="0.2">
      <c r="C601" s="21"/>
      <c r="D601" s="22"/>
    </row>
    <row r="602" spans="3:4" ht="14.25" x14ac:dyDescent="0.2">
      <c r="C602" s="21"/>
      <c r="D602" s="22"/>
    </row>
    <row r="603" spans="3:4" ht="14.25" x14ac:dyDescent="0.2">
      <c r="C603" s="21"/>
      <c r="D603" s="22"/>
    </row>
    <row r="604" spans="3:4" ht="14.25" x14ac:dyDescent="0.2">
      <c r="C604" s="21"/>
      <c r="D604" s="22"/>
    </row>
    <row r="605" spans="3:4" ht="14.25" x14ac:dyDescent="0.2">
      <c r="C605" s="21"/>
      <c r="D605" s="22"/>
    </row>
    <row r="606" spans="3:4" ht="14.25" x14ac:dyDescent="0.2">
      <c r="C606" s="21"/>
      <c r="D606" s="22"/>
    </row>
    <row r="607" spans="3:4" ht="14.25" x14ac:dyDescent="0.2">
      <c r="C607" s="21"/>
      <c r="D607" s="22"/>
    </row>
    <row r="608" spans="3:4" ht="14.25" x14ac:dyDescent="0.2">
      <c r="C608" s="21"/>
      <c r="D608" s="22"/>
    </row>
    <row r="609" spans="3:4" ht="14.25" x14ac:dyDescent="0.2">
      <c r="C609" s="21"/>
      <c r="D609" s="22"/>
    </row>
    <row r="610" spans="3:4" ht="14.25" x14ac:dyDescent="0.2">
      <c r="C610" s="21"/>
      <c r="D610" s="22"/>
    </row>
    <row r="611" spans="3:4" ht="14.25" x14ac:dyDescent="0.2">
      <c r="C611" s="21"/>
      <c r="D611" s="22"/>
    </row>
    <row r="612" spans="3:4" ht="14.25" x14ac:dyDescent="0.2">
      <c r="C612" s="21"/>
      <c r="D612" s="22"/>
    </row>
    <row r="613" spans="3:4" ht="14.25" x14ac:dyDescent="0.2">
      <c r="C613" s="21"/>
      <c r="D613" s="22"/>
    </row>
    <row r="614" spans="3:4" ht="14.25" x14ac:dyDescent="0.2">
      <c r="C614" s="21"/>
      <c r="D614" s="22"/>
    </row>
    <row r="615" spans="3:4" ht="14.25" x14ac:dyDescent="0.2">
      <c r="C615" s="21"/>
      <c r="D615" s="22"/>
    </row>
    <row r="616" spans="3:4" ht="14.25" x14ac:dyDescent="0.2">
      <c r="C616" s="21"/>
      <c r="D616" s="22"/>
    </row>
    <row r="617" spans="3:4" ht="14.25" x14ac:dyDescent="0.2">
      <c r="C617" s="21"/>
      <c r="D617" s="22"/>
    </row>
    <row r="618" spans="3:4" ht="14.25" x14ac:dyDescent="0.2">
      <c r="C618" s="21"/>
      <c r="D618" s="22"/>
    </row>
    <row r="619" spans="3:4" ht="14.25" x14ac:dyDescent="0.2">
      <c r="C619" s="21"/>
      <c r="D619" s="22"/>
    </row>
    <row r="620" spans="3:4" ht="14.25" x14ac:dyDescent="0.2">
      <c r="C620" s="21"/>
      <c r="D620" s="22"/>
    </row>
    <row r="621" spans="3:4" ht="14.25" x14ac:dyDescent="0.2">
      <c r="C621" s="21"/>
      <c r="D621" s="22"/>
    </row>
    <row r="622" spans="3:4" ht="14.25" x14ac:dyDescent="0.2">
      <c r="C622" s="21"/>
      <c r="D622" s="22"/>
    </row>
    <row r="623" spans="3:4" ht="14.25" x14ac:dyDescent="0.2">
      <c r="C623" s="21"/>
      <c r="D623" s="22"/>
    </row>
    <row r="624" spans="3:4" ht="14.25" x14ac:dyDescent="0.2">
      <c r="C624" s="21"/>
      <c r="D624" s="22"/>
    </row>
    <row r="625" spans="3:4" ht="14.25" x14ac:dyDescent="0.2">
      <c r="C625" s="21"/>
      <c r="D625" s="22"/>
    </row>
    <row r="626" spans="3:4" ht="14.25" x14ac:dyDescent="0.2">
      <c r="C626" s="21"/>
      <c r="D626" s="22"/>
    </row>
    <row r="627" spans="3:4" ht="14.25" x14ac:dyDescent="0.2">
      <c r="C627" s="21"/>
      <c r="D627" s="22"/>
    </row>
    <row r="628" spans="3:4" ht="14.25" x14ac:dyDescent="0.2">
      <c r="C628" s="21"/>
      <c r="D628" s="22"/>
    </row>
    <row r="629" spans="3:4" ht="14.25" x14ac:dyDescent="0.2">
      <c r="C629" s="21"/>
      <c r="D629" s="22"/>
    </row>
    <row r="630" spans="3:4" ht="14.25" x14ac:dyDescent="0.2">
      <c r="C630" s="21"/>
      <c r="D630" s="22"/>
    </row>
    <row r="631" spans="3:4" ht="14.25" x14ac:dyDescent="0.2">
      <c r="C631" s="21"/>
      <c r="D631" s="22"/>
    </row>
    <row r="632" spans="3:4" ht="14.25" x14ac:dyDescent="0.2">
      <c r="C632" s="21"/>
      <c r="D632" s="22"/>
    </row>
    <row r="633" spans="3:4" ht="14.25" x14ac:dyDescent="0.2">
      <c r="C633" s="21"/>
      <c r="D633" s="22"/>
    </row>
    <row r="634" spans="3:4" ht="14.25" x14ac:dyDescent="0.2">
      <c r="C634" s="21"/>
      <c r="D634" s="22"/>
    </row>
    <row r="635" spans="3:4" ht="14.25" x14ac:dyDescent="0.2">
      <c r="C635" s="21"/>
      <c r="D635" s="22"/>
    </row>
    <row r="636" spans="3:4" ht="14.25" x14ac:dyDescent="0.2">
      <c r="C636" s="21"/>
      <c r="D636" s="22"/>
    </row>
    <row r="637" spans="3:4" ht="14.25" x14ac:dyDescent="0.2">
      <c r="C637" s="21"/>
      <c r="D637" s="22"/>
    </row>
    <row r="638" spans="3:4" ht="14.25" x14ac:dyDescent="0.2">
      <c r="C638" s="21"/>
      <c r="D638" s="22"/>
    </row>
    <row r="639" spans="3:4" ht="14.25" x14ac:dyDescent="0.2">
      <c r="C639" s="21"/>
      <c r="D639" s="22"/>
    </row>
    <row r="640" spans="3:4" ht="14.25" x14ac:dyDescent="0.2">
      <c r="C640" s="21"/>
      <c r="D640" s="22"/>
    </row>
    <row r="641" spans="3:4" ht="14.25" x14ac:dyDescent="0.2">
      <c r="C641" s="21"/>
      <c r="D641" s="22"/>
    </row>
    <row r="642" spans="3:4" ht="14.25" x14ac:dyDescent="0.2">
      <c r="C642" s="21"/>
      <c r="D642" s="22"/>
    </row>
    <row r="643" spans="3:4" ht="14.25" x14ac:dyDescent="0.2">
      <c r="C643" s="21"/>
      <c r="D643" s="22"/>
    </row>
    <row r="644" spans="3:4" ht="14.25" x14ac:dyDescent="0.2">
      <c r="C644" s="21"/>
      <c r="D644" s="22"/>
    </row>
    <row r="645" spans="3:4" ht="14.25" x14ac:dyDescent="0.2">
      <c r="C645" s="21"/>
      <c r="D645" s="22"/>
    </row>
    <row r="646" spans="3:4" ht="14.25" x14ac:dyDescent="0.2">
      <c r="C646" s="21"/>
      <c r="D646" s="22"/>
    </row>
    <row r="647" spans="3:4" ht="14.25" x14ac:dyDescent="0.2">
      <c r="C647" s="21"/>
      <c r="D647" s="22"/>
    </row>
    <row r="648" spans="3:4" ht="14.25" x14ac:dyDescent="0.2">
      <c r="C648" s="21"/>
      <c r="D648" s="22"/>
    </row>
    <row r="649" spans="3:4" ht="14.25" x14ac:dyDescent="0.2">
      <c r="C649" s="21"/>
      <c r="D649" s="22"/>
    </row>
    <row r="650" spans="3:4" ht="14.25" x14ac:dyDescent="0.2">
      <c r="C650" s="21"/>
      <c r="D650" s="22"/>
    </row>
    <row r="651" spans="3:4" ht="14.25" x14ac:dyDescent="0.2">
      <c r="C651" s="21"/>
      <c r="D651" s="22"/>
    </row>
    <row r="652" spans="3:4" ht="14.25" x14ac:dyDescent="0.2">
      <c r="C652" s="21"/>
      <c r="D652" s="22"/>
    </row>
    <row r="653" spans="3:4" ht="14.25" x14ac:dyDescent="0.2">
      <c r="C653" s="21"/>
      <c r="D653" s="22"/>
    </row>
    <row r="654" spans="3:4" ht="14.25" x14ac:dyDescent="0.2">
      <c r="C654" s="21"/>
      <c r="D654" s="22"/>
    </row>
    <row r="655" spans="3:4" ht="14.25" x14ac:dyDescent="0.2">
      <c r="C655" s="21"/>
      <c r="D655" s="22"/>
    </row>
    <row r="656" spans="3:4" ht="14.25" x14ac:dyDescent="0.2">
      <c r="C656" s="21"/>
      <c r="D656" s="22"/>
    </row>
    <row r="657" spans="3:4" ht="14.25" x14ac:dyDescent="0.2">
      <c r="C657" s="21"/>
      <c r="D657" s="22"/>
    </row>
    <row r="658" spans="3:4" ht="14.25" x14ac:dyDescent="0.2">
      <c r="C658" s="21"/>
      <c r="D658" s="22"/>
    </row>
    <row r="659" spans="3:4" ht="14.25" x14ac:dyDescent="0.2">
      <c r="C659" s="21"/>
      <c r="D659" s="22"/>
    </row>
    <row r="660" spans="3:4" ht="14.25" x14ac:dyDescent="0.2">
      <c r="C660" s="21"/>
      <c r="D660" s="22"/>
    </row>
    <row r="661" spans="3:4" ht="14.25" x14ac:dyDescent="0.2">
      <c r="C661" s="21"/>
      <c r="D661" s="22"/>
    </row>
    <row r="662" spans="3:4" ht="14.25" x14ac:dyDescent="0.2">
      <c r="C662" s="21"/>
      <c r="D662" s="22"/>
    </row>
    <row r="663" spans="3:4" ht="14.25" x14ac:dyDescent="0.2">
      <c r="C663" s="21"/>
      <c r="D663" s="22"/>
    </row>
    <row r="664" spans="3:4" ht="14.25" x14ac:dyDescent="0.2">
      <c r="C664" s="21"/>
      <c r="D664" s="22"/>
    </row>
    <row r="665" spans="3:4" ht="14.25" x14ac:dyDescent="0.2">
      <c r="C665" s="21"/>
      <c r="D665" s="22"/>
    </row>
    <row r="666" spans="3:4" ht="14.25" x14ac:dyDescent="0.2">
      <c r="C666" s="21"/>
      <c r="D666" s="22"/>
    </row>
    <row r="667" spans="3:4" ht="14.25" x14ac:dyDescent="0.2">
      <c r="C667" s="21"/>
      <c r="D667" s="22"/>
    </row>
    <row r="668" spans="3:4" ht="14.25" x14ac:dyDescent="0.2">
      <c r="C668" s="21"/>
      <c r="D668" s="22"/>
    </row>
    <row r="669" spans="3:4" ht="14.25" x14ac:dyDescent="0.2">
      <c r="C669" s="21"/>
      <c r="D669" s="22"/>
    </row>
    <row r="670" spans="3:4" ht="14.25" x14ac:dyDescent="0.2">
      <c r="C670" s="21"/>
      <c r="D670" s="22"/>
    </row>
    <row r="671" spans="3:4" ht="14.25" x14ac:dyDescent="0.2">
      <c r="C671" s="21"/>
      <c r="D671" s="22"/>
    </row>
    <row r="672" spans="3:4" ht="14.25" x14ac:dyDescent="0.2">
      <c r="C672" s="21"/>
      <c r="D672" s="22"/>
    </row>
    <row r="673" spans="3:4" ht="14.25" x14ac:dyDescent="0.2">
      <c r="C673" s="21"/>
      <c r="D673" s="22"/>
    </row>
    <row r="674" spans="3:4" ht="14.25" x14ac:dyDescent="0.2">
      <c r="C674" s="21"/>
      <c r="D674" s="22"/>
    </row>
    <row r="675" spans="3:4" ht="14.25" x14ac:dyDescent="0.2">
      <c r="C675" s="21"/>
      <c r="D675" s="22"/>
    </row>
    <row r="676" spans="3:4" ht="14.25" x14ac:dyDescent="0.2">
      <c r="C676" s="21"/>
      <c r="D676" s="22"/>
    </row>
    <row r="677" spans="3:4" ht="14.25" x14ac:dyDescent="0.2">
      <c r="C677" s="21"/>
      <c r="D677" s="22"/>
    </row>
    <row r="678" spans="3:4" ht="14.25" x14ac:dyDescent="0.2">
      <c r="C678" s="21"/>
      <c r="D678" s="22"/>
    </row>
    <row r="679" spans="3:4" ht="14.25" x14ac:dyDescent="0.2">
      <c r="C679" s="21"/>
      <c r="D679" s="22"/>
    </row>
    <row r="680" spans="3:4" ht="14.25" x14ac:dyDescent="0.2">
      <c r="C680" s="21"/>
      <c r="D680" s="22"/>
    </row>
    <row r="681" spans="3:4" ht="14.25" x14ac:dyDescent="0.2">
      <c r="C681" s="21"/>
      <c r="D681" s="22"/>
    </row>
    <row r="682" spans="3:4" ht="14.25" x14ac:dyDescent="0.2">
      <c r="C682" s="21"/>
      <c r="D682" s="22"/>
    </row>
    <row r="683" spans="3:4" ht="14.25" x14ac:dyDescent="0.2">
      <c r="C683" s="21"/>
      <c r="D683" s="22"/>
    </row>
    <row r="684" spans="3:4" ht="14.25" x14ac:dyDescent="0.2">
      <c r="C684" s="21"/>
      <c r="D684" s="22"/>
    </row>
    <row r="685" spans="3:4" ht="14.25" x14ac:dyDescent="0.2">
      <c r="C685" s="21"/>
      <c r="D685" s="22"/>
    </row>
    <row r="686" spans="3:4" ht="14.25" x14ac:dyDescent="0.2">
      <c r="C686" s="21"/>
      <c r="D686" s="22"/>
    </row>
    <row r="687" spans="3:4" ht="14.25" x14ac:dyDescent="0.2">
      <c r="C687" s="21"/>
      <c r="D687" s="22"/>
    </row>
    <row r="688" spans="3:4" ht="14.25" x14ac:dyDescent="0.2">
      <c r="C688" s="21"/>
      <c r="D688" s="22"/>
    </row>
    <row r="689" spans="3:4" ht="14.25" x14ac:dyDescent="0.2">
      <c r="C689" s="21"/>
      <c r="D689" s="22"/>
    </row>
    <row r="690" spans="3:4" ht="14.25" x14ac:dyDescent="0.2">
      <c r="C690" s="21"/>
      <c r="D690" s="22"/>
    </row>
    <row r="691" spans="3:4" ht="14.25" x14ac:dyDescent="0.2">
      <c r="C691" s="21"/>
      <c r="D691" s="22"/>
    </row>
    <row r="692" spans="3:4" ht="14.25" x14ac:dyDescent="0.2">
      <c r="C692" s="21"/>
      <c r="D692" s="22"/>
    </row>
    <row r="693" spans="3:4" ht="14.25" x14ac:dyDescent="0.2">
      <c r="C693" s="21"/>
      <c r="D693" s="22"/>
    </row>
    <row r="694" spans="3:4" ht="14.25" x14ac:dyDescent="0.2">
      <c r="C694" s="21"/>
      <c r="D694" s="22"/>
    </row>
    <row r="695" spans="3:4" ht="14.25" x14ac:dyDescent="0.2">
      <c r="C695" s="21"/>
      <c r="D695" s="22"/>
    </row>
    <row r="696" spans="3:4" ht="14.25" x14ac:dyDescent="0.2">
      <c r="C696" s="21"/>
      <c r="D696" s="22"/>
    </row>
    <row r="697" spans="3:4" ht="14.25" x14ac:dyDescent="0.2">
      <c r="C697" s="21"/>
      <c r="D697" s="22"/>
    </row>
    <row r="698" spans="3:4" ht="14.25" x14ac:dyDescent="0.2">
      <c r="C698" s="21"/>
      <c r="D698" s="22"/>
    </row>
    <row r="699" spans="3:4" ht="14.25" x14ac:dyDescent="0.2">
      <c r="C699" s="21"/>
      <c r="D699" s="22"/>
    </row>
    <row r="700" spans="3:4" ht="14.25" x14ac:dyDescent="0.2">
      <c r="C700" s="21"/>
      <c r="D700" s="22"/>
    </row>
    <row r="701" spans="3:4" ht="14.25" x14ac:dyDescent="0.2">
      <c r="C701" s="21"/>
      <c r="D701" s="22"/>
    </row>
    <row r="702" spans="3:4" ht="14.25" x14ac:dyDescent="0.2">
      <c r="C702" s="21"/>
      <c r="D702" s="22"/>
    </row>
    <row r="703" spans="3:4" ht="14.25" x14ac:dyDescent="0.2">
      <c r="C703" s="21"/>
      <c r="D703" s="22"/>
    </row>
    <row r="704" spans="3:4" ht="14.25" x14ac:dyDescent="0.2">
      <c r="C704" s="21"/>
      <c r="D704" s="22"/>
    </row>
    <row r="705" spans="3:4" ht="14.25" x14ac:dyDescent="0.2">
      <c r="C705" s="21"/>
      <c r="D705" s="22"/>
    </row>
    <row r="706" spans="3:4" ht="14.25" x14ac:dyDescent="0.2">
      <c r="C706" s="21"/>
      <c r="D706" s="22"/>
    </row>
    <row r="707" spans="3:4" ht="14.25" x14ac:dyDescent="0.2">
      <c r="C707" s="21"/>
      <c r="D707" s="22"/>
    </row>
    <row r="708" spans="3:4" ht="14.25" x14ac:dyDescent="0.2">
      <c r="C708" s="21"/>
      <c r="D708" s="22"/>
    </row>
    <row r="709" spans="3:4" ht="14.25" x14ac:dyDescent="0.2">
      <c r="C709" s="21"/>
      <c r="D709" s="22"/>
    </row>
    <row r="710" spans="3:4" ht="14.25" x14ac:dyDescent="0.2">
      <c r="C710" s="21"/>
      <c r="D710" s="22"/>
    </row>
    <row r="711" spans="3:4" ht="14.25" x14ac:dyDescent="0.2">
      <c r="C711" s="21"/>
      <c r="D711" s="22"/>
    </row>
    <row r="712" spans="3:4" ht="14.25" x14ac:dyDescent="0.2">
      <c r="C712" s="21"/>
      <c r="D712" s="22"/>
    </row>
    <row r="713" spans="3:4" ht="14.25" x14ac:dyDescent="0.2">
      <c r="C713" s="21"/>
      <c r="D713" s="22"/>
    </row>
    <row r="714" spans="3:4" ht="14.25" x14ac:dyDescent="0.2">
      <c r="C714" s="21"/>
      <c r="D714" s="22"/>
    </row>
    <row r="715" spans="3:4" ht="14.25" x14ac:dyDescent="0.2">
      <c r="C715" s="21"/>
      <c r="D715" s="22"/>
    </row>
    <row r="716" spans="3:4" ht="14.25" x14ac:dyDescent="0.2">
      <c r="C716" s="21"/>
      <c r="D716" s="22"/>
    </row>
    <row r="717" spans="3:4" ht="14.25" x14ac:dyDescent="0.2">
      <c r="C717" s="21"/>
      <c r="D717" s="22"/>
    </row>
    <row r="718" spans="3:4" ht="14.25" x14ac:dyDescent="0.2">
      <c r="C718" s="21"/>
      <c r="D718" s="22"/>
    </row>
    <row r="719" spans="3:4" ht="14.25" x14ac:dyDescent="0.2">
      <c r="C719" s="21"/>
      <c r="D719" s="22"/>
    </row>
    <row r="720" spans="3:4" ht="14.25" x14ac:dyDescent="0.2">
      <c r="C720" s="21"/>
      <c r="D720" s="22"/>
    </row>
    <row r="721" spans="3:4" ht="14.25" x14ac:dyDescent="0.2">
      <c r="C721" s="21"/>
      <c r="D721" s="22"/>
    </row>
    <row r="722" spans="3:4" ht="14.25" x14ac:dyDescent="0.2">
      <c r="C722" s="21"/>
      <c r="D722" s="22"/>
    </row>
    <row r="723" spans="3:4" ht="14.25" x14ac:dyDescent="0.2">
      <c r="C723" s="21"/>
      <c r="D723" s="22"/>
    </row>
    <row r="724" spans="3:4" ht="14.25" x14ac:dyDescent="0.2">
      <c r="C724" s="21"/>
      <c r="D724" s="22"/>
    </row>
    <row r="725" spans="3:4" ht="14.25" x14ac:dyDescent="0.2">
      <c r="C725" s="21"/>
      <c r="D725" s="22"/>
    </row>
    <row r="726" spans="3:4" ht="14.25" x14ac:dyDescent="0.2">
      <c r="C726" s="21"/>
      <c r="D726" s="22"/>
    </row>
    <row r="727" spans="3:4" ht="14.25" x14ac:dyDescent="0.2">
      <c r="C727" s="21"/>
      <c r="D727" s="22"/>
    </row>
    <row r="728" spans="3:4" ht="14.25" x14ac:dyDescent="0.2">
      <c r="C728" s="21"/>
      <c r="D728" s="22"/>
    </row>
    <row r="729" spans="3:4" ht="14.25" x14ac:dyDescent="0.2">
      <c r="C729" s="21"/>
      <c r="D729" s="22"/>
    </row>
    <row r="730" spans="3:4" ht="14.25" x14ac:dyDescent="0.2">
      <c r="C730" s="21"/>
      <c r="D730" s="22"/>
    </row>
    <row r="731" spans="3:4" ht="14.25" x14ac:dyDescent="0.2">
      <c r="C731" s="21"/>
      <c r="D731" s="22"/>
    </row>
    <row r="732" spans="3:4" ht="14.25" x14ac:dyDescent="0.2">
      <c r="C732" s="21"/>
      <c r="D732" s="22"/>
    </row>
    <row r="733" spans="3:4" ht="14.25" x14ac:dyDescent="0.2">
      <c r="C733" s="21"/>
      <c r="D733" s="22"/>
    </row>
    <row r="734" spans="3:4" ht="14.25" x14ac:dyDescent="0.2">
      <c r="C734" s="21"/>
      <c r="D734" s="22"/>
    </row>
    <row r="735" spans="3:4" ht="14.25" x14ac:dyDescent="0.2">
      <c r="C735" s="21"/>
      <c r="D735" s="22"/>
    </row>
    <row r="736" spans="3:4" ht="14.25" x14ac:dyDescent="0.2">
      <c r="C736" s="21"/>
      <c r="D736" s="22"/>
    </row>
    <row r="737" spans="3:4" ht="14.25" x14ac:dyDescent="0.2">
      <c r="C737" s="21"/>
      <c r="D737" s="22"/>
    </row>
    <row r="738" spans="3:4" ht="14.25" x14ac:dyDescent="0.2">
      <c r="C738" s="21"/>
      <c r="D738" s="22"/>
    </row>
    <row r="739" spans="3:4" ht="14.25" x14ac:dyDescent="0.2">
      <c r="C739" s="21"/>
      <c r="D739" s="22"/>
    </row>
    <row r="740" spans="3:4" ht="14.25" x14ac:dyDescent="0.2">
      <c r="C740" s="21"/>
      <c r="D740" s="22"/>
    </row>
    <row r="741" spans="3:4" ht="14.25" x14ac:dyDescent="0.2">
      <c r="C741" s="21"/>
      <c r="D741" s="22"/>
    </row>
    <row r="742" spans="3:4" ht="14.25" x14ac:dyDescent="0.2">
      <c r="C742" s="21"/>
      <c r="D742" s="22"/>
    </row>
    <row r="743" spans="3:4" ht="14.25" x14ac:dyDescent="0.2">
      <c r="C743" s="21"/>
      <c r="D743" s="22"/>
    </row>
    <row r="744" spans="3:4" ht="14.25" x14ac:dyDescent="0.2">
      <c r="C744" s="21"/>
      <c r="D744" s="22"/>
    </row>
    <row r="745" spans="3:4" ht="14.25" x14ac:dyDescent="0.2">
      <c r="C745" s="21"/>
      <c r="D745" s="22"/>
    </row>
    <row r="746" spans="3:4" ht="14.25" x14ac:dyDescent="0.2">
      <c r="C746" s="21"/>
      <c r="D746" s="22"/>
    </row>
    <row r="747" spans="3:4" ht="14.25" x14ac:dyDescent="0.2">
      <c r="C747" s="21"/>
      <c r="D747" s="22"/>
    </row>
    <row r="748" spans="3:4" ht="14.25" x14ac:dyDescent="0.2">
      <c r="C748" s="21"/>
      <c r="D748" s="22"/>
    </row>
    <row r="749" spans="3:4" ht="14.25" x14ac:dyDescent="0.2">
      <c r="C749" s="21"/>
      <c r="D749" s="22"/>
    </row>
    <row r="750" spans="3:4" ht="14.25" x14ac:dyDescent="0.2">
      <c r="C750" s="21"/>
      <c r="D750" s="22"/>
    </row>
    <row r="751" spans="3:4" ht="14.25" x14ac:dyDescent="0.2">
      <c r="C751" s="21"/>
      <c r="D751" s="22"/>
    </row>
    <row r="752" spans="3:4" ht="14.25" x14ac:dyDescent="0.2">
      <c r="C752" s="21"/>
      <c r="D752" s="22"/>
    </row>
    <row r="753" spans="3:4" ht="14.25" x14ac:dyDescent="0.2">
      <c r="C753" s="21"/>
      <c r="D753" s="22"/>
    </row>
    <row r="754" spans="3:4" ht="14.25" x14ac:dyDescent="0.2">
      <c r="C754" s="21"/>
      <c r="D754" s="22"/>
    </row>
    <row r="755" spans="3:4" ht="14.25" x14ac:dyDescent="0.2">
      <c r="C755" s="21"/>
      <c r="D755" s="22"/>
    </row>
    <row r="756" spans="3:4" ht="14.25" x14ac:dyDescent="0.2">
      <c r="C756" s="21"/>
      <c r="D756" s="22"/>
    </row>
    <row r="757" spans="3:4" ht="14.25" x14ac:dyDescent="0.2">
      <c r="C757" s="21"/>
      <c r="D757" s="22"/>
    </row>
    <row r="758" spans="3:4" ht="14.25" x14ac:dyDescent="0.2">
      <c r="C758" s="21"/>
      <c r="D758" s="22"/>
    </row>
    <row r="759" spans="3:4" ht="14.25" x14ac:dyDescent="0.2">
      <c r="C759" s="21"/>
      <c r="D759" s="22"/>
    </row>
    <row r="760" spans="3:4" ht="14.25" x14ac:dyDescent="0.2">
      <c r="C760" s="21"/>
      <c r="D760" s="22"/>
    </row>
    <row r="761" spans="3:4" ht="14.25" x14ac:dyDescent="0.2">
      <c r="C761" s="21"/>
      <c r="D761" s="22"/>
    </row>
    <row r="762" spans="3:4" ht="14.25" x14ac:dyDescent="0.2">
      <c r="C762" s="21"/>
      <c r="D762" s="22"/>
    </row>
    <row r="763" spans="3:4" ht="14.25" x14ac:dyDescent="0.2">
      <c r="C763" s="21"/>
      <c r="D763" s="22"/>
    </row>
    <row r="764" spans="3:4" ht="14.25" x14ac:dyDescent="0.2">
      <c r="C764" s="21"/>
      <c r="D764" s="22"/>
    </row>
    <row r="765" spans="3:4" ht="14.25" x14ac:dyDescent="0.2">
      <c r="C765" s="21"/>
      <c r="D765" s="22"/>
    </row>
    <row r="766" spans="3:4" ht="14.25" x14ac:dyDescent="0.2">
      <c r="C766" s="21"/>
      <c r="D766" s="22"/>
    </row>
    <row r="767" spans="3:4" ht="14.25" x14ac:dyDescent="0.2">
      <c r="C767" s="21"/>
      <c r="D767" s="22"/>
    </row>
    <row r="768" spans="3:4" ht="14.25" x14ac:dyDescent="0.2">
      <c r="C768" s="21"/>
      <c r="D768" s="22"/>
    </row>
    <row r="769" spans="3:4" ht="14.25" x14ac:dyDescent="0.2">
      <c r="C769" s="21"/>
      <c r="D769" s="22"/>
    </row>
    <row r="770" spans="3:4" ht="14.25" x14ac:dyDescent="0.2">
      <c r="C770" s="21"/>
      <c r="D770" s="22"/>
    </row>
    <row r="771" spans="3:4" ht="14.25" x14ac:dyDescent="0.2">
      <c r="C771" s="21"/>
      <c r="D771" s="22"/>
    </row>
    <row r="772" spans="3:4" ht="14.25" x14ac:dyDescent="0.2">
      <c r="C772" s="21"/>
      <c r="D772" s="22"/>
    </row>
    <row r="773" spans="3:4" ht="14.25" x14ac:dyDescent="0.2">
      <c r="C773" s="21"/>
      <c r="D773" s="22"/>
    </row>
    <row r="774" spans="3:4" ht="14.25" x14ac:dyDescent="0.2">
      <c r="C774" s="21"/>
      <c r="D774" s="22"/>
    </row>
    <row r="775" spans="3:4" ht="14.25" x14ac:dyDescent="0.2">
      <c r="C775" s="21"/>
      <c r="D775" s="22"/>
    </row>
    <row r="776" spans="3:4" ht="14.25" x14ac:dyDescent="0.2">
      <c r="C776" s="21"/>
      <c r="D776" s="22"/>
    </row>
    <row r="777" spans="3:4" ht="14.25" x14ac:dyDescent="0.2">
      <c r="C777" s="21"/>
      <c r="D777" s="22"/>
    </row>
    <row r="778" spans="3:4" ht="14.25" x14ac:dyDescent="0.2">
      <c r="C778" s="21"/>
      <c r="D778" s="22"/>
    </row>
    <row r="779" spans="3:4" ht="14.25" x14ac:dyDescent="0.2">
      <c r="C779" s="21"/>
      <c r="D779" s="22"/>
    </row>
    <row r="780" spans="3:4" ht="14.25" x14ac:dyDescent="0.2">
      <c r="C780" s="21"/>
      <c r="D780" s="22"/>
    </row>
    <row r="781" spans="3:4" ht="14.25" x14ac:dyDescent="0.2">
      <c r="C781" s="21"/>
      <c r="D781" s="22"/>
    </row>
    <row r="782" spans="3:4" ht="14.25" x14ac:dyDescent="0.2">
      <c r="C782" s="21"/>
      <c r="D782" s="22"/>
    </row>
    <row r="783" spans="3:4" ht="14.25" x14ac:dyDescent="0.2">
      <c r="C783" s="21"/>
      <c r="D783" s="22"/>
    </row>
    <row r="784" spans="3:4" ht="14.25" x14ac:dyDescent="0.2">
      <c r="C784" s="21"/>
      <c r="D784" s="22"/>
    </row>
    <row r="785" spans="3:4" ht="14.25" x14ac:dyDescent="0.2">
      <c r="C785" s="21"/>
      <c r="D785" s="22"/>
    </row>
    <row r="786" spans="3:4" ht="14.25" x14ac:dyDescent="0.2">
      <c r="C786" s="21"/>
      <c r="D786" s="22"/>
    </row>
    <row r="787" spans="3:4" ht="14.25" x14ac:dyDescent="0.2">
      <c r="C787" s="21"/>
      <c r="D787" s="22"/>
    </row>
    <row r="788" spans="3:4" ht="14.25" x14ac:dyDescent="0.2">
      <c r="C788" s="21"/>
      <c r="D788" s="22"/>
    </row>
    <row r="789" spans="3:4" ht="14.25" x14ac:dyDescent="0.2">
      <c r="C789" s="21"/>
      <c r="D789" s="22"/>
    </row>
    <row r="790" spans="3:4" ht="14.25" x14ac:dyDescent="0.2">
      <c r="C790" s="21"/>
      <c r="D790" s="22"/>
    </row>
    <row r="791" spans="3:4" ht="14.25" x14ac:dyDescent="0.2">
      <c r="C791" s="21"/>
      <c r="D791" s="22"/>
    </row>
    <row r="792" spans="3:4" ht="14.25" x14ac:dyDescent="0.2">
      <c r="C792" s="21"/>
      <c r="D792" s="22"/>
    </row>
    <row r="793" spans="3:4" ht="14.25" x14ac:dyDescent="0.2">
      <c r="C793" s="21"/>
      <c r="D793" s="22"/>
    </row>
    <row r="794" spans="3:4" ht="14.25" x14ac:dyDescent="0.2">
      <c r="C794" s="21"/>
      <c r="D794" s="22"/>
    </row>
    <row r="795" spans="3:4" ht="14.25" x14ac:dyDescent="0.2">
      <c r="C795" s="21"/>
      <c r="D795" s="22"/>
    </row>
    <row r="796" spans="3:4" ht="14.25" x14ac:dyDescent="0.2">
      <c r="C796" s="21"/>
      <c r="D796" s="22"/>
    </row>
    <row r="797" spans="3:4" ht="14.25" x14ac:dyDescent="0.2">
      <c r="C797" s="21"/>
      <c r="D797" s="22"/>
    </row>
    <row r="798" spans="3:4" ht="14.25" x14ac:dyDescent="0.2">
      <c r="C798" s="21"/>
      <c r="D798" s="22"/>
    </row>
    <row r="799" spans="3:4" ht="14.25" x14ac:dyDescent="0.2">
      <c r="C799" s="21"/>
      <c r="D799" s="22"/>
    </row>
    <row r="800" spans="3:4" ht="14.25" x14ac:dyDescent="0.2">
      <c r="C800" s="21"/>
      <c r="D800" s="22"/>
    </row>
    <row r="801" spans="3:4" ht="14.25" x14ac:dyDescent="0.2">
      <c r="C801" s="21"/>
      <c r="D801" s="22"/>
    </row>
    <row r="802" spans="3:4" ht="14.25" x14ac:dyDescent="0.2">
      <c r="C802" s="21"/>
      <c r="D802" s="22"/>
    </row>
    <row r="803" spans="3:4" ht="14.25" x14ac:dyDescent="0.2">
      <c r="C803" s="21"/>
      <c r="D803" s="22"/>
    </row>
    <row r="804" spans="3:4" ht="14.25" x14ac:dyDescent="0.2">
      <c r="C804" s="21"/>
      <c r="D804" s="22"/>
    </row>
    <row r="805" spans="3:4" ht="14.25" x14ac:dyDescent="0.2">
      <c r="C805" s="21"/>
      <c r="D805" s="22"/>
    </row>
    <row r="806" spans="3:4" ht="14.25" x14ac:dyDescent="0.2">
      <c r="C806" s="21"/>
      <c r="D806" s="22"/>
    </row>
    <row r="807" spans="3:4" ht="14.25" x14ac:dyDescent="0.2">
      <c r="C807" s="21"/>
      <c r="D807" s="22"/>
    </row>
    <row r="808" spans="3:4" ht="14.25" x14ac:dyDescent="0.2">
      <c r="C808" s="21"/>
      <c r="D808" s="22"/>
    </row>
    <row r="809" spans="3:4" ht="14.25" x14ac:dyDescent="0.2">
      <c r="C809" s="21"/>
      <c r="D809" s="22"/>
    </row>
    <row r="810" spans="3:4" ht="14.25" x14ac:dyDescent="0.2">
      <c r="C810" s="21"/>
      <c r="D810" s="22"/>
    </row>
    <row r="811" spans="3:4" ht="14.25" x14ac:dyDescent="0.2">
      <c r="C811" s="21"/>
      <c r="D811" s="22"/>
    </row>
    <row r="812" spans="3:4" ht="14.25" x14ac:dyDescent="0.2">
      <c r="C812" s="21"/>
      <c r="D812" s="22"/>
    </row>
    <row r="813" spans="3:4" ht="14.25" x14ac:dyDescent="0.2">
      <c r="C813" s="21"/>
      <c r="D813" s="22"/>
    </row>
    <row r="814" spans="3:4" ht="14.25" x14ac:dyDescent="0.2">
      <c r="C814" s="21"/>
      <c r="D814" s="22"/>
    </row>
    <row r="815" spans="3:4" ht="14.25" x14ac:dyDescent="0.2">
      <c r="C815" s="21"/>
      <c r="D815" s="22"/>
    </row>
    <row r="816" spans="3:4" ht="14.25" x14ac:dyDescent="0.2">
      <c r="C816" s="21"/>
      <c r="D816" s="22"/>
    </row>
    <row r="817" spans="3:4" ht="14.25" x14ac:dyDescent="0.2">
      <c r="C817" s="21"/>
      <c r="D817" s="22"/>
    </row>
    <row r="818" spans="3:4" ht="14.25" x14ac:dyDescent="0.2">
      <c r="C818" s="21"/>
      <c r="D818" s="22"/>
    </row>
    <row r="819" spans="3:4" ht="14.25" x14ac:dyDescent="0.2">
      <c r="C819" s="21"/>
      <c r="D819" s="22"/>
    </row>
    <row r="820" spans="3:4" ht="14.25" x14ac:dyDescent="0.2">
      <c r="C820" s="21"/>
      <c r="D820" s="22"/>
    </row>
    <row r="821" spans="3:4" ht="14.25" x14ac:dyDescent="0.2">
      <c r="C821" s="21"/>
      <c r="D821" s="22"/>
    </row>
    <row r="822" spans="3:4" ht="14.25" x14ac:dyDescent="0.2">
      <c r="C822" s="21"/>
      <c r="D822" s="22"/>
    </row>
    <row r="823" spans="3:4" ht="14.25" x14ac:dyDescent="0.2">
      <c r="C823" s="21"/>
      <c r="D823" s="22"/>
    </row>
    <row r="824" spans="3:4" ht="14.25" x14ac:dyDescent="0.2">
      <c r="C824" s="21"/>
      <c r="D824" s="22"/>
    </row>
    <row r="825" spans="3:4" ht="14.25" x14ac:dyDescent="0.2">
      <c r="C825" s="21"/>
      <c r="D825" s="22"/>
    </row>
    <row r="826" spans="3:4" ht="14.25" x14ac:dyDescent="0.2">
      <c r="C826" s="21"/>
      <c r="D826" s="22"/>
    </row>
    <row r="827" spans="3:4" ht="14.25" x14ac:dyDescent="0.2">
      <c r="C827" s="21"/>
      <c r="D827" s="22"/>
    </row>
    <row r="828" spans="3:4" ht="14.25" x14ac:dyDescent="0.2">
      <c r="C828" s="21"/>
      <c r="D828" s="22"/>
    </row>
    <row r="829" spans="3:4" ht="14.25" x14ac:dyDescent="0.2">
      <c r="C829" s="21"/>
      <c r="D829" s="22"/>
    </row>
    <row r="830" spans="3:4" ht="14.25" x14ac:dyDescent="0.2">
      <c r="C830" s="21"/>
      <c r="D830" s="22"/>
    </row>
    <row r="831" spans="3:4" ht="14.25" x14ac:dyDescent="0.2">
      <c r="C831" s="21"/>
      <c r="D831" s="22"/>
    </row>
    <row r="832" spans="3:4" ht="14.25" x14ac:dyDescent="0.2">
      <c r="C832" s="21"/>
      <c r="D832" s="22"/>
    </row>
    <row r="833" spans="3:4" ht="14.25" x14ac:dyDescent="0.2">
      <c r="C833" s="21"/>
      <c r="D833" s="22"/>
    </row>
    <row r="834" spans="3:4" ht="14.25" x14ac:dyDescent="0.2">
      <c r="C834" s="21"/>
      <c r="D834" s="22"/>
    </row>
    <row r="835" spans="3:4" ht="14.25" x14ac:dyDescent="0.2">
      <c r="C835" s="21"/>
      <c r="D835" s="22"/>
    </row>
    <row r="836" spans="3:4" ht="14.25" x14ac:dyDescent="0.2">
      <c r="C836" s="21"/>
      <c r="D836" s="22"/>
    </row>
    <row r="837" spans="3:4" ht="14.25" x14ac:dyDescent="0.2">
      <c r="C837" s="21"/>
      <c r="D837" s="22"/>
    </row>
    <row r="838" spans="3:4" ht="14.25" x14ac:dyDescent="0.2">
      <c r="C838" s="21"/>
      <c r="D838" s="22"/>
    </row>
    <row r="839" spans="3:4" ht="14.25" x14ac:dyDescent="0.2">
      <c r="C839" s="21"/>
      <c r="D839" s="22"/>
    </row>
    <row r="840" spans="3:4" ht="14.25" x14ac:dyDescent="0.2">
      <c r="C840" s="21"/>
      <c r="D840" s="22"/>
    </row>
    <row r="841" spans="3:4" ht="14.25" x14ac:dyDescent="0.2">
      <c r="C841" s="21"/>
      <c r="D841" s="22"/>
    </row>
    <row r="842" spans="3:4" ht="14.25" x14ac:dyDescent="0.2">
      <c r="C842" s="21"/>
      <c r="D842" s="22"/>
    </row>
    <row r="843" spans="3:4" ht="14.25" x14ac:dyDescent="0.2">
      <c r="C843" s="21"/>
      <c r="D843" s="22"/>
    </row>
    <row r="844" spans="3:4" ht="14.25" x14ac:dyDescent="0.2">
      <c r="C844" s="21"/>
      <c r="D844" s="22"/>
    </row>
    <row r="845" spans="3:4" ht="14.25" x14ac:dyDescent="0.2">
      <c r="C845" s="21"/>
      <c r="D845" s="22"/>
    </row>
    <row r="846" spans="3:4" ht="14.25" x14ac:dyDescent="0.2">
      <c r="C846" s="21"/>
      <c r="D846" s="22"/>
    </row>
    <row r="847" spans="3:4" ht="14.25" x14ac:dyDescent="0.2">
      <c r="C847" s="21"/>
      <c r="D847" s="22"/>
    </row>
    <row r="848" spans="3:4" ht="14.25" x14ac:dyDescent="0.2">
      <c r="C848" s="21"/>
      <c r="D848" s="22"/>
    </row>
    <row r="849" spans="3:4" ht="14.25" x14ac:dyDescent="0.2">
      <c r="C849" s="21"/>
      <c r="D849" s="22"/>
    </row>
    <row r="850" spans="3:4" ht="14.25" x14ac:dyDescent="0.2">
      <c r="C850" s="21"/>
      <c r="D850" s="22"/>
    </row>
    <row r="851" spans="3:4" ht="14.25" x14ac:dyDescent="0.2">
      <c r="C851" s="21"/>
      <c r="D851" s="22"/>
    </row>
    <row r="852" spans="3:4" ht="14.25" x14ac:dyDescent="0.2">
      <c r="C852" s="21"/>
      <c r="D852" s="22"/>
    </row>
    <row r="853" spans="3:4" ht="14.25" x14ac:dyDescent="0.2">
      <c r="C853" s="21"/>
      <c r="D853" s="22"/>
    </row>
    <row r="854" spans="3:4" ht="14.25" x14ac:dyDescent="0.2">
      <c r="C854" s="21"/>
      <c r="D854" s="22"/>
    </row>
    <row r="855" spans="3:4" ht="14.25" x14ac:dyDescent="0.2">
      <c r="C855" s="21"/>
      <c r="D855" s="22"/>
    </row>
    <row r="856" spans="3:4" ht="14.25" x14ac:dyDescent="0.2">
      <c r="C856" s="21"/>
      <c r="D856" s="22"/>
    </row>
    <row r="857" spans="3:4" ht="14.25" x14ac:dyDescent="0.2">
      <c r="C857" s="21"/>
      <c r="D857" s="22"/>
    </row>
    <row r="858" spans="3:4" ht="14.25" x14ac:dyDescent="0.2">
      <c r="C858" s="21"/>
      <c r="D858" s="22"/>
    </row>
    <row r="859" spans="3:4" ht="14.25" x14ac:dyDescent="0.2">
      <c r="C859" s="21"/>
      <c r="D859" s="22"/>
    </row>
    <row r="860" spans="3:4" ht="14.25" x14ac:dyDescent="0.2">
      <c r="C860" s="21"/>
      <c r="D860" s="22"/>
    </row>
    <row r="861" spans="3:4" ht="14.25" x14ac:dyDescent="0.2">
      <c r="C861" s="21"/>
      <c r="D861" s="22"/>
    </row>
    <row r="862" spans="3:4" ht="14.25" x14ac:dyDescent="0.2">
      <c r="C862" s="21"/>
      <c r="D862" s="22"/>
    </row>
    <row r="863" spans="3:4" ht="14.25" x14ac:dyDescent="0.2">
      <c r="C863" s="21"/>
      <c r="D863" s="22"/>
    </row>
    <row r="864" spans="3:4" ht="14.25" x14ac:dyDescent="0.2">
      <c r="C864" s="21"/>
      <c r="D864" s="22"/>
    </row>
    <row r="865" spans="3:4" ht="14.25" x14ac:dyDescent="0.2">
      <c r="C865" s="21"/>
      <c r="D865" s="22"/>
    </row>
    <row r="866" spans="3:4" ht="14.25" x14ac:dyDescent="0.2">
      <c r="C866" s="21"/>
      <c r="D866" s="22"/>
    </row>
    <row r="867" spans="3:4" ht="14.25" x14ac:dyDescent="0.2">
      <c r="C867" s="21"/>
      <c r="D867" s="22"/>
    </row>
    <row r="868" spans="3:4" ht="14.25" x14ac:dyDescent="0.2">
      <c r="C868" s="21"/>
      <c r="D868" s="22"/>
    </row>
    <row r="869" spans="3:4" ht="14.25" x14ac:dyDescent="0.2">
      <c r="C869" s="21"/>
      <c r="D869" s="22"/>
    </row>
    <row r="870" spans="3:4" ht="14.25" x14ac:dyDescent="0.2">
      <c r="C870" s="21"/>
      <c r="D870" s="22"/>
    </row>
    <row r="871" spans="3:4" ht="14.25" x14ac:dyDescent="0.2">
      <c r="C871" s="21"/>
      <c r="D871" s="22"/>
    </row>
    <row r="872" spans="3:4" ht="14.25" x14ac:dyDescent="0.2">
      <c r="C872" s="21"/>
      <c r="D872" s="22"/>
    </row>
    <row r="873" spans="3:4" ht="14.25" x14ac:dyDescent="0.2">
      <c r="C873" s="21"/>
      <c r="D873" s="22"/>
    </row>
    <row r="874" spans="3:4" ht="14.25" x14ac:dyDescent="0.2">
      <c r="C874" s="21"/>
      <c r="D874" s="22"/>
    </row>
    <row r="875" spans="3:4" ht="14.25" x14ac:dyDescent="0.2">
      <c r="C875" s="21"/>
      <c r="D875" s="22"/>
    </row>
    <row r="876" spans="3:4" ht="14.25" x14ac:dyDescent="0.2">
      <c r="C876" s="21"/>
      <c r="D876" s="22"/>
    </row>
    <row r="877" spans="3:4" ht="14.25" x14ac:dyDescent="0.2">
      <c r="C877" s="21"/>
      <c r="D877" s="22"/>
    </row>
    <row r="878" spans="3:4" ht="14.25" x14ac:dyDescent="0.2">
      <c r="C878" s="21"/>
      <c r="D878" s="22"/>
    </row>
    <row r="879" spans="3:4" ht="14.25" x14ac:dyDescent="0.2">
      <c r="C879" s="21"/>
      <c r="D879" s="22"/>
    </row>
    <row r="880" spans="3:4" ht="14.25" x14ac:dyDescent="0.2">
      <c r="C880" s="21"/>
      <c r="D880" s="22"/>
    </row>
    <row r="881" spans="3:4" ht="14.25" x14ac:dyDescent="0.2">
      <c r="C881" s="21"/>
      <c r="D881" s="22"/>
    </row>
    <row r="882" spans="3:4" ht="14.25" x14ac:dyDescent="0.2">
      <c r="C882" s="21"/>
      <c r="D882" s="22"/>
    </row>
    <row r="883" spans="3:4" ht="14.25" x14ac:dyDescent="0.2">
      <c r="C883" s="21"/>
      <c r="D883" s="22"/>
    </row>
    <row r="884" spans="3:4" ht="14.25" x14ac:dyDescent="0.2">
      <c r="C884" s="21"/>
      <c r="D884" s="22"/>
    </row>
    <row r="885" spans="3:4" ht="14.25" x14ac:dyDescent="0.2">
      <c r="C885" s="21"/>
      <c r="D885" s="22"/>
    </row>
    <row r="886" spans="3:4" ht="14.25" x14ac:dyDescent="0.2">
      <c r="C886" s="21"/>
      <c r="D886" s="22"/>
    </row>
    <row r="887" spans="3:4" ht="14.25" x14ac:dyDescent="0.2">
      <c r="C887" s="21"/>
      <c r="D887" s="22"/>
    </row>
    <row r="888" spans="3:4" ht="14.25" x14ac:dyDescent="0.2">
      <c r="C888" s="21"/>
      <c r="D888" s="22"/>
    </row>
    <row r="889" spans="3:4" ht="14.25" x14ac:dyDescent="0.2">
      <c r="C889" s="21"/>
      <c r="D889" s="22"/>
    </row>
    <row r="890" spans="3:4" ht="14.25" x14ac:dyDescent="0.2">
      <c r="C890" s="21"/>
      <c r="D890" s="22"/>
    </row>
    <row r="891" spans="3:4" ht="14.25" x14ac:dyDescent="0.2">
      <c r="C891" s="21"/>
      <c r="D891" s="22"/>
    </row>
    <row r="892" spans="3:4" ht="14.25" x14ac:dyDescent="0.2">
      <c r="C892" s="21"/>
      <c r="D892" s="22"/>
    </row>
    <row r="893" spans="3:4" ht="14.25" x14ac:dyDescent="0.2">
      <c r="C893" s="21"/>
      <c r="D893" s="22"/>
    </row>
    <row r="894" spans="3:4" ht="14.25" x14ac:dyDescent="0.2">
      <c r="C894" s="21"/>
      <c r="D894" s="22"/>
    </row>
    <row r="895" spans="3:4" ht="14.25" x14ac:dyDescent="0.2">
      <c r="C895" s="21"/>
      <c r="D895" s="22"/>
    </row>
    <row r="896" spans="3:4" ht="14.25" x14ac:dyDescent="0.2">
      <c r="C896" s="21"/>
      <c r="D896" s="22"/>
    </row>
    <row r="897" spans="3:4" ht="14.25" x14ac:dyDescent="0.2">
      <c r="C897" s="21"/>
      <c r="D897" s="22"/>
    </row>
    <row r="898" spans="3:4" ht="14.25" x14ac:dyDescent="0.2">
      <c r="C898" s="21"/>
      <c r="D898" s="22"/>
    </row>
    <row r="899" spans="3:4" ht="14.25" x14ac:dyDescent="0.2">
      <c r="C899" s="21"/>
      <c r="D899" s="22"/>
    </row>
    <row r="900" spans="3:4" ht="14.25" x14ac:dyDescent="0.2">
      <c r="C900" s="21"/>
      <c r="D900" s="22"/>
    </row>
    <row r="901" spans="3:4" ht="14.25" x14ac:dyDescent="0.2">
      <c r="C901" s="21"/>
      <c r="D901" s="22"/>
    </row>
    <row r="902" spans="3:4" ht="14.25" x14ac:dyDescent="0.2">
      <c r="C902" s="21"/>
      <c r="D902" s="22"/>
    </row>
    <row r="903" spans="3:4" ht="14.25" x14ac:dyDescent="0.2">
      <c r="C903" s="21"/>
      <c r="D903" s="22"/>
    </row>
    <row r="904" spans="3:4" ht="14.25" x14ac:dyDescent="0.2">
      <c r="C904" s="21"/>
      <c r="D904" s="22"/>
    </row>
    <row r="905" spans="3:4" ht="14.25" x14ac:dyDescent="0.2">
      <c r="C905" s="21"/>
      <c r="D905" s="22"/>
    </row>
    <row r="906" spans="3:4" ht="14.25" x14ac:dyDescent="0.2">
      <c r="C906" s="21"/>
      <c r="D906" s="22"/>
    </row>
    <row r="907" spans="3:4" ht="14.25" x14ac:dyDescent="0.2">
      <c r="C907" s="21"/>
      <c r="D907" s="22"/>
    </row>
    <row r="908" spans="3:4" ht="14.25" x14ac:dyDescent="0.2">
      <c r="C908" s="21"/>
      <c r="D908" s="22"/>
    </row>
    <row r="909" spans="3:4" ht="14.25" x14ac:dyDescent="0.2">
      <c r="C909" s="21"/>
      <c r="D909" s="22"/>
    </row>
    <row r="910" spans="3:4" ht="14.25" x14ac:dyDescent="0.2">
      <c r="C910" s="21"/>
      <c r="D910" s="22"/>
    </row>
    <row r="911" spans="3:4" ht="14.25" x14ac:dyDescent="0.2">
      <c r="C911" s="21"/>
      <c r="D911" s="22"/>
    </row>
    <row r="912" spans="3:4" ht="14.25" x14ac:dyDescent="0.2">
      <c r="C912" s="21"/>
      <c r="D912" s="22"/>
    </row>
    <row r="913" spans="3:4" ht="14.25" x14ac:dyDescent="0.2">
      <c r="C913" s="21"/>
      <c r="D913" s="22"/>
    </row>
    <row r="914" spans="3:4" ht="14.25" x14ac:dyDescent="0.2">
      <c r="C914" s="21"/>
      <c r="D914" s="22"/>
    </row>
    <row r="915" spans="3:4" ht="14.25" x14ac:dyDescent="0.2">
      <c r="C915" s="21"/>
      <c r="D915" s="22"/>
    </row>
    <row r="916" spans="3:4" ht="14.25" x14ac:dyDescent="0.2">
      <c r="C916" s="21"/>
      <c r="D916" s="22"/>
    </row>
    <row r="917" spans="3:4" ht="14.25" x14ac:dyDescent="0.2">
      <c r="C917" s="21"/>
      <c r="D917" s="22"/>
    </row>
    <row r="918" spans="3:4" ht="14.25" x14ac:dyDescent="0.2">
      <c r="C918" s="21"/>
      <c r="D918" s="22"/>
    </row>
    <row r="919" spans="3:4" ht="14.25" x14ac:dyDescent="0.2">
      <c r="C919" s="21"/>
      <c r="D919" s="22"/>
    </row>
    <row r="920" spans="3:4" ht="14.25" x14ac:dyDescent="0.2">
      <c r="C920" s="21"/>
      <c r="D920" s="22"/>
    </row>
    <row r="921" spans="3:4" ht="14.25" x14ac:dyDescent="0.2">
      <c r="C921" s="21"/>
      <c r="D921" s="22"/>
    </row>
    <row r="922" spans="3:4" ht="14.25" x14ac:dyDescent="0.2">
      <c r="C922" s="21"/>
      <c r="D922" s="22"/>
    </row>
    <row r="923" spans="3:4" ht="14.25" x14ac:dyDescent="0.2">
      <c r="C923" s="21"/>
      <c r="D923" s="22"/>
    </row>
    <row r="924" spans="3:4" ht="14.25" x14ac:dyDescent="0.2">
      <c r="C924" s="21"/>
      <c r="D924" s="22"/>
    </row>
    <row r="925" spans="3:4" ht="14.25" x14ac:dyDescent="0.2">
      <c r="C925" s="21"/>
      <c r="D925" s="22"/>
    </row>
    <row r="926" spans="3:4" ht="14.25" x14ac:dyDescent="0.2">
      <c r="C926" s="21"/>
      <c r="D926" s="22"/>
    </row>
    <row r="927" spans="3:4" ht="14.25" x14ac:dyDescent="0.2">
      <c r="C927" s="21"/>
      <c r="D927" s="22"/>
    </row>
    <row r="928" spans="3:4" ht="14.25" x14ac:dyDescent="0.2">
      <c r="C928" s="21"/>
      <c r="D928" s="22"/>
    </row>
    <row r="929" spans="3:4" ht="14.25" x14ac:dyDescent="0.2">
      <c r="C929" s="21"/>
      <c r="D929" s="22"/>
    </row>
    <row r="930" spans="3:4" ht="14.25" x14ac:dyDescent="0.2">
      <c r="C930" s="21"/>
      <c r="D930" s="22"/>
    </row>
    <row r="931" spans="3:4" ht="14.25" x14ac:dyDescent="0.2">
      <c r="C931" s="21"/>
      <c r="D931" s="22"/>
    </row>
    <row r="932" spans="3:4" ht="14.25" x14ac:dyDescent="0.2">
      <c r="C932" s="21"/>
      <c r="D932" s="22"/>
    </row>
    <row r="933" spans="3:4" ht="14.25" x14ac:dyDescent="0.2">
      <c r="C933" s="21"/>
      <c r="D933" s="22"/>
    </row>
    <row r="934" spans="3:4" ht="14.25" x14ac:dyDescent="0.2">
      <c r="C934" s="21"/>
      <c r="D934" s="22"/>
    </row>
    <row r="935" spans="3:4" ht="14.25" x14ac:dyDescent="0.2">
      <c r="C935" s="21"/>
      <c r="D935" s="22"/>
    </row>
    <row r="936" spans="3:4" ht="14.25" x14ac:dyDescent="0.2">
      <c r="C936" s="21"/>
      <c r="D936" s="22"/>
    </row>
    <row r="937" spans="3:4" ht="14.25" x14ac:dyDescent="0.2">
      <c r="C937" s="21"/>
      <c r="D937" s="22"/>
    </row>
    <row r="938" spans="3:4" ht="14.25" x14ac:dyDescent="0.2">
      <c r="C938" s="21"/>
      <c r="D938" s="22"/>
    </row>
    <row r="939" spans="3:4" ht="14.25" x14ac:dyDescent="0.2">
      <c r="C939" s="21"/>
      <c r="D939" s="22"/>
    </row>
    <row r="940" spans="3:4" ht="14.25" x14ac:dyDescent="0.2">
      <c r="C940" s="21"/>
      <c r="D940" s="22"/>
    </row>
    <row r="941" spans="3:4" ht="14.25" x14ac:dyDescent="0.2">
      <c r="C941" s="21"/>
      <c r="D941" s="22"/>
    </row>
    <row r="942" spans="3:4" ht="14.25" x14ac:dyDescent="0.2">
      <c r="C942" s="21"/>
      <c r="D942" s="22"/>
    </row>
    <row r="943" spans="3:4" ht="14.25" x14ac:dyDescent="0.2">
      <c r="C943" s="21"/>
      <c r="D943" s="22"/>
    </row>
    <row r="944" spans="3:4" ht="14.25" x14ac:dyDescent="0.2">
      <c r="C944" s="21"/>
      <c r="D944" s="22"/>
    </row>
    <row r="945" spans="3:4" ht="14.25" x14ac:dyDescent="0.2">
      <c r="C945" s="21"/>
      <c r="D945" s="22"/>
    </row>
    <row r="946" spans="3:4" ht="14.25" x14ac:dyDescent="0.2">
      <c r="C946" s="21"/>
      <c r="D946" s="22"/>
    </row>
    <row r="947" spans="3:4" ht="14.25" x14ac:dyDescent="0.2">
      <c r="C947" s="21"/>
      <c r="D947" s="22"/>
    </row>
    <row r="948" spans="3:4" ht="14.25" x14ac:dyDescent="0.2">
      <c r="C948" s="21"/>
      <c r="D948" s="22"/>
    </row>
    <row r="949" spans="3:4" ht="14.25" x14ac:dyDescent="0.2">
      <c r="C949" s="21"/>
      <c r="D949" s="22"/>
    </row>
    <row r="950" spans="3:4" ht="14.25" x14ac:dyDescent="0.2">
      <c r="C950" s="21"/>
      <c r="D950" s="22"/>
    </row>
    <row r="951" spans="3:4" ht="14.25" x14ac:dyDescent="0.2">
      <c r="C951" s="21"/>
      <c r="D951" s="22"/>
    </row>
    <row r="952" spans="3:4" ht="14.25" x14ac:dyDescent="0.2">
      <c r="C952" s="21"/>
      <c r="D952" s="22"/>
    </row>
    <row r="953" spans="3:4" ht="14.25" x14ac:dyDescent="0.2">
      <c r="C953" s="21"/>
      <c r="D953" s="22"/>
    </row>
    <row r="954" spans="3:4" ht="14.25" x14ac:dyDescent="0.2">
      <c r="C954" s="21"/>
      <c r="D954" s="22"/>
    </row>
    <row r="955" spans="3:4" ht="14.25" x14ac:dyDescent="0.2">
      <c r="C955" s="21"/>
      <c r="D955" s="22"/>
    </row>
    <row r="956" spans="3:4" ht="14.25" x14ac:dyDescent="0.2">
      <c r="C956" s="21"/>
      <c r="D956" s="22"/>
    </row>
    <row r="957" spans="3:4" ht="14.25" x14ac:dyDescent="0.2">
      <c r="C957" s="21"/>
      <c r="D957" s="22"/>
    </row>
    <row r="958" spans="3:4" ht="14.25" x14ac:dyDescent="0.2">
      <c r="C958" s="21"/>
      <c r="D958" s="22"/>
    </row>
    <row r="959" spans="3:4" ht="14.25" x14ac:dyDescent="0.2">
      <c r="C959" s="21"/>
      <c r="D959" s="22"/>
    </row>
    <row r="960" spans="3:4" ht="14.25" x14ac:dyDescent="0.2">
      <c r="C960" s="21"/>
      <c r="D960" s="22"/>
    </row>
    <row r="961" spans="3:4" ht="14.25" x14ac:dyDescent="0.2">
      <c r="C961" s="21"/>
      <c r="D961" s="22"/>
    </row>
    <row r="962" spans="3:4" ht="14.25" x14ac:dyDescent="0.2">
      <c r="C962" s="21"/>
      <c r="D962" s="22"/>
    </row>
    <row r="963" spans="3:4" ht="14.25" x14ac:dyDescent="0.2">
      <c r="C963" s="21"/>
      <c r="D963" s="22"/>
    </row>
    <row r="964" spans="3:4" ht="14.25" x14ac:dyDescent="0.2">
      <c r="C964" s="21"/>
      <c r="D964" s="22"/>
    </row>
    <row r="965" spans="3:4" ht="14.25" x14ac:dyDescent="0.2">
      <c r="C965" s="21"/>
      <c r="D965" s="22"/>
    </row>
    <row r="966" spans="3:4" ht="14.25" x14ac:dyDescent="0.2">
      <c r="C966" s="21"/>
      <c r="D966" s="22"/>
    </row>
    <row r="967" spans="3:4" ht="14.25" x14ac:dyDescent="0.2">
      <c r="C967" s="21"/>
      <c r="D967" s="22"/>
    </row>
    <row r="968" spans="3:4" ht="14.25" x14ac:dyDescent="0.2">
      <c r="C968" s="21"/>
      <c r="D968" s="22"/>
    </row>
    <row r="969" spans="3:4" ht="14.25" x14ac:dyDescent="0.2">
      <c r="C969" s="21"/>
      <c r="D969" s="22"/>
    </row>
    <row r="970" spans="3:4" ht="14.25" x14ac:dyDescent="0.2">
      <c r="C970" s="21"/>
      <c r="D970" s="22"/>
    </row>
    <row r="971" spans="3:4" ht="14.25" x14ac:dyDescent="0.2">
      <c r="C971" s="21"/>
      <c r="D971" s="22"/>
    </row>
    <row r="972" spans="3:4" ht="14.25" x14ac:dyDescent="0.2">
      <c r="C972" s="21"/>
      <c r="D972" s="22"/>
    </row>
    <row r="973" spans="3:4" ht="14.25" x14ac:dyDescent="0.2">
      <c r="C973" s="21"/>
      <c r="D973" s="22"/>
    </row>
    <row r="974" spans="3:4" ht="14.25" x14ac:dyDescent="0.2">
      <c r="C974" s="21"/>
      <c r="D974" s="22"/>
    </row>
    <row r="975" spans="3:4" ht="14.25" x14ac:dyDescent="0.2">
      <c r="C975" s="21"/>
      <c r="D975" s="22"/>
    </row>
    <row r="976" spans="3:4" ht="14.25" x14ac:dyDescent="0.2">
      <c r="C976" s="21"/>
      <c r="D976" s="22"/>
    </row>
    <row r="977" spans="3:4" ht="14.25" x14ac:dyDescent="0.2">
      <c r="C977" s="21"/>
      <c r="D977" s="22"/>
    </row>
    <row r="978" spans="3:4" ht="14.25" x14ac:dyDescent="0.2">
      <c r="C978" s="21"/>
      <c r="D978" s="22"/>
    </row>
    <row r="979" spans="3:4" ht="14.25" x14ac:dyDescent="0.2">
      <c r="C979" s="21"/>
      <c r="D979" s="22"/>
    </row>
    <row r="980" spans="3:4" ht="14.25" x14ac:dyDescent="0.2">
      <c r="C980" s="21"/>
      <c r="D980" s="22"/>
    </row>
    <row r="981" spans="3:4" ht="14.25" x14ac:dyDescent="0.2">
      <c r="C981" s="21"/>
      <c r="D981" s="22"/>
    </row>
    <row r="982" spans="3:4" ht="14.25" x14ac:dyDescent="0.2">
      <c r="C982" s="21"/>
      <c r="D982" s="22"/>
    </row>
    <row r="983" spans="3:4" ht="14.25" x14ac:dyDescent="0.2">
      <c r="C983" s="21"/>
      <c r="D983" s="22"/>
    </row>
    <row r="984" spans="3:4" ht="14.25" x14ac:dyDescent="0.2">
      <c r="C984" s="21"/>
      <c r="D984" s="22"/>
    </row>
    <row r="985" spans="3:4" ht="14.25" x14ac:dyDescent="0.2">
      <c r="C985" s="21"/>
      <c r="D985" s="22"/>
    </row>
    <row r="986" spans="3:4" ht="14.25" x14ac:dyDescent="0.2">
      <c r="C986" s="21"/>
      <c r="D986" s="22"/>
    </row>
    <row r="987" spans="3:4" ht="14.25" x14ac:dyDescent="0.2">
      <c r="C987" s="21"/>
      <c r="D987" s="22"/>
    </row>
    <row r="988" spans="3:4" ht="14.25" x14ac:dyDescent="0.2">
      <c r="C988" s="21"/>
      <c r="D988" s="22"/>
    </row>
    <row r="989" spans="3:4" ht="14.25" x14ac:dyDescent="0.2">
      <c r="C989" s="21"/>
      <c r="D989" s="22"/>
    </row>
    <row r="990" spans="3:4" ht="14.25" x14ac:dyDescent="0.2">
      <c r="C990" s="21"/>
      <c r="D990" s="22"/>
    </row>
    <row r="991" spans="3:4" ht="14.25" x14ac:dyDescent="0.2">
      <c r="C991" s="21"/>
      <c r="D991" s="22"/>
    </row>
    <row r="992" spans="3:4" ht="14.25" x14ac:dyDescent="0.2">
      <c r="C992" s="21"/>
      <c r="D992" s="22"/>
    </row>
    <row r="993" spans="3:4" ht="14.25" x14ac:dyDescent="0.2">
      <c r="C993" s="21"/>
      <c r="D993" s="22"/>
    </row>
    <row r="994" spans="3:4" ht="14.25" x14ac:dyDescent="0.2">
      <c r="C994" s="21"/>
      <c r="D994" s="22"/>
    </row>
    <row r="995" spans="3:4" ht="14.25" x14ac:dyDescent="0.2">
      <c r="C995" s="21"/>
      <c r="D995" s="22"/>
    </row>
    <row r="996" spans="3:4" ht="14.25" x14ac:dyDescent="0.2">
      <c r="C996" s="21"/>
      <c r="D996" s="22"/>
    </row>
    <row r="997" spans="3:4" ht="14.25" x14ac:dyDescent="0.2">
      <c r="C997" s="21"/>
      <c r="D997" s="22"/>
    </row>
    <row r="998" spans="3:4" ht="14.25" x14ac:dyDescent="0.2">
      <c r="C998" s="21"/>
      <c r="D998" s="22"/>
    </row>
    <row r="999" spans="3:4" ht="14.25" x14ac:dyDescent="0.2">
      <c r="C999" s="21"/>
      <c r="D999" s="22"/>
    </row>
    <row r="1000" spans="3:4" ht="14.25" x14ac:dyDescent="0.2">
      <c r="C1000" s="21"/>
      <c r="D1000" s="22"/>
    </row>
    <row r="1001" spans="3:4" ht="14.25" x14ac:dyDescent="0.2">
      <c r="C1001" s="21"/>
      <c r="D1001" s="22"/>
    </row>
    <row r="1002" spans="3:4" ht="14.25" x14ac:dyDescent="0.2">
      <c r="C1002" s="21"/>
      <c r="D1002" s="22"/>
    </row>
    <row r="1003" spans="3:4" ht="14.25" x14ac:dyDescent="0.2">
      <c r="C1003" s="21"/>
      <c r="D1003" s="22"/>
    </row>
    <row r="1004" spans="3:4" ht="14.25" x14ac:dyDescent="0.2">
      <c r="C1004" s="21"/>
      <c r="D1004" s="22"/>
    </row>
    <row r="1005" spans="3:4" ht="14.25" x14ac:dyDescent="0.2">
      <c r="C1005" s="21"/>
      <c r="D1005" s="22"/>
    </row>
    <row r="1006" spans="3:4" ht="14.25" x14ac:dyDescent="0.2">
      <c r="C1006" s="21"/>
      <c r="D1006" s="22"/>
    </row>
    <row r="1007" spans="3:4" ht="14.25" x14ac:dyDescent="0.2">
      <c r="C1007" s="21"/>
      <c r="D1007" s="22"/>
    </row>
    <row r="1008" spans="3:4" ht="14.25" x14ac:dyDescent="0.2">
      <c r="C1008" s="21"/>
      <c r="D1008" s="22"/>
    </row>
    <row r="1009" spans="3:4" ht="14.25" x14ac:dyDescent="0.2">
      <c r="C1009" s="21"/>
      <c r="D1009" s="22"/>
    </row>
    <row r="1010" spans="3:4" ht="14.25" x14ac:dyDescent="0.2">
      <c r="C1010" s="21"/>
      <c r="D1010" s="22"/>
    </row>
    <row r="1011" spans="3:4" ht="14.25" x14ac:dyDescent="0.2">
      <c r="C1011" s="21"/>
      <c r="D1011" s="22"/>
    </row>
    <row r="1012" spans="3:4" ht="14.25" x14ac:dyDescent="0.2">
      <c r="C1012" s="21"/>
      <c r="D1012" s="22"/>
    </row>
    <row r="1013" spans="3:4" ht="14.25" x14ac:dyDescent="0.2">
      <c r="C1013" s="21"/>
      <c r="D1013" s="22"/>
    </row>
    <row r="1014" spans="3:4" ht="14.25" x14ac:dyDescent="0.2">
      <c r="C1014" s="21"/>
      <c r="D1014" s="22"/>
    </row>
    <row r="1015" spans="3:4" ht="14.25" x14ac:dyDescent="0.2">
      <c r="C1015" s="21"/>
      <c r="D1015" s="22"/>
    </row>
    <row r="1016" spans="3:4" ht="14.25" x14ac:dyDescent="0.2">
      <c r="C1016" s="21"/>
      <c r="D1016" s="22"/>
    </row>
    <row r="1017" spans="3:4" ht="14.25" x14ac:dyDescent="0.2">
      <c r="C1017" s="21"/>
      <c r="D1017" s="22"/>
    </row>
    <row r="1018" spans="3:4" ht="14.25" x14ac:dyDescent="0.2">
      <c r="C1018" s="21"/>
      <c r="D1018" s="22"/>
    </row>
    <row r="1019" spans="3:4" ht="14.25" x14ac:dyDescent="0.2">
      <c r="C1019" s="21"/>
      <c r="D1019" s="22"/>
    </row>
    <row r="1020" spans="3:4" ht="14.25" x14ac:dyDescent="0.2">
      <c r="C1020" s="21"/>
      <c r="D1020" s="22"/>
    </row>
    <row r="1021" spans="3:4" ht="14.25" x14ac:dyDescent="0.2">
      <c r="C1021" s="21"/>
      <c r="D1021" s="22"/>
    </row>
    <row r="1022" spans="3:4" ht="14.25" x14ac:dyDescent="0.2">
      <c r="C1022" s="21"/>
      <c r="D1022" s="22"/>
    </row>
    <row r="1023" spans="3:4" ht="14.25" x14ac:dyDescent="0.2">
      <c r="C1023" s="21"/>
      <c r="D1023" s="22"/>
    </row>
    <row r="1024" spans="3:4" ht="14.25" x14ac:dyDescent="0.2">
      <c r="C1024" s="21"/>
      <c r="D1024" s="22"/>
    </row>
    <row r="1025" spans="3:4" ht="14.25" x14ac:dyDescent="0.2">
      <c r="C1025" s="21"/>
      <c r="D1025" s="22"/>
    </row>
    <row r="1026" spans="3:4" ht="14.25" x14ac:dyDescent="0.2">
      <c r="C1026" s="21"/>
      <c r="D1026" s="22"/>
    </row>
    <row r="1027" spans="3:4" ht="14.25" x14ac:dyDescent="0.2">
      <c r="C1027" s="21"/>
      <c r="D1027" s="22"/>
    </row>
    <row r="1028" spans="3:4" ht="14.25" x14ac:dyDescent="0.2">
      <c r="C1028" s="21"/>
      <c r="D1028" s="22"/>
    </row>
    <row r="1029" spans="3:4" ht="14.25" x14ac:dyDescent="0.2">
      <c r="C1029" s="21"/>
      <c r="D1029" s="22"/>
    </row>
    <row r="1030" spans="3:4" ht="14.25" x14ac:dyDescent="0.2">
      <c r="C1030" s="21"/>
      <c r="D1030" s="22"/>
    </row>
    <row r="1031" spans="3:4" ht="14.25" x14ac:dyDescent="0.2">
      <c r="C1031" s="21"/>
      <c r="D1031" s="22"/>
    </row>
    <row r="1032" spans="3:4" ht="14.25" x14ac:dyDescent="0.2">
      <c r="C1032" s="21"/>
      <c r="D1032" s="22"/>
    </row>
    <row r="1033" spans="3:4" ht="14.25" x14ac:dyDescent="0.2">
      <c r="C1033" s="21"/>
      <c r="D1033" s="22"/>
    </row>
    <row r="1034" spans="3:4" ht="14.25" x14ac:dyDescent="0.2">
      <c r="C1034" s="21"/>
      <c r="D1034" s="22"/>
    </row>
    <row r="1035" spans="3:4" ht="14.25" x14ac:dyDescent="0.2">
      <c r="C1035" s="21"/>
      <c r="D1035" s="22"/>
    </row>
    <row r="1036" spans="3:4" ht="14.25" x14ac:dyDescent="0.2">
      <c r="C1036" s="21"/>
      <c r="D1036" s="22"/>
    </row>
    <row r="1037" spans="3:4" ht="14.25" x14ac:dyDescent="0.2">
      <c r="C1037" s="21"/>
      <c r="D1037" s="22"/>
    </row>
    <row r="1038" spans="3:4" ht="14.25" x14ac:dyDescent="0.2">
      <c r="C1038" s="21"/>
      <c r="D1038" s="22"/>
    </row>
    <row r="1039" spans="3:4" ht="14.25" x14ac:dyDescent="0.2">
      <c r="C1039" s="21"/>
      <c r="D1039" s="22"/>
    </row>
    <row r="1040" spans="3:4" ht="14.25" x14ac:dyDescent="0.2">
      <c r="C1040" s="21"/>
      <c r="D1040" s="22"/>
    </row>
    <row r="1041" spans="3:4" ht="14.25" x14ac:dyDescent="0.2">
      <c r="C1041" s="21"/>
      <c r="D1041" s="22"/>
    </row>
    <row r="1042" spans="3:4" ht="14.25" x14ac:dyDescent="0.2">
      <c r="C1042" s="21"/>
      <c r="D1042" s="22"/>
    </row>
    <row r="1043" spans="3:4" ht="14.25" x14ac:dyDescent="0.2">
      <c r="C1043" s="21"/>
      <c r="D1043" s="22"/>
    </row>
    <row r="1044" spans="3:4" ht="14.25" x14ac:dyDescent="0.2">
      <c r="C1044" s="21"/>
      <c r="D1044" s="22"/>
    </row>
    <row r="1045" spans="3:4" ht="14.25" x14ac:dyDescent="0.2">
      <c r="C1045" s="21"/>
      <c r="D1045" s="22"/>
    </row>
    <row r="1046" spans="3:4" ht="14.25" x14ac:dyDescent="0.2">
      <c r="C1046" s="21"/>
      <c r="D1046" s="22"/>
    </row>
    <row r="1047" spans="3:4" ht="14.25" x14ac:dyDescent="0.2">
      <c r="C1047" s="21"/>
      <c r="D1047" s="22"/>
    </row>
    <row r="1048" spans="3:4" ht="14.25" x14ac:dyDescent="0.2">
      <c r="C1048" s="21"/>
      <c r="D1048" s="22"/>
    </row>
    <row r="1049" spans="3:4" ht="14.25" x14ac:dyDescent="0.2">
      <c r="C1049" s="21"/>
      <c r="D1049" s="22"/>
    </row>
    <row r="1050" spans="3:4" ht="14.25" x14ac:dyDescent="0.2">
      <c r="C1050" s="21"/>
      <c r="D1050" s="22"/>
    </row>
    <row r="1051" spans="3:4" ht="14.25" x14ac:dyDescent="0.2">
      <c r="C1051" s="21"/>
      <c r="D1051" s="22"/>
    </row>
    <row r="1052" spans="3:4" ht="14.25" x14ac:dyDescent="0.2">
      <c r="C1052" s="21"/>
      <c r="D1052" s="22"/>
    </row>
    <row r="1053" spans="3:4" ht="14.25" x14ac:dyDescent="0.2">
      <c r="C1053" s="21"/>
      <c r="D1053" s="22"/>
    </row>
    <row r="1054" spans="3:4" ht="14.25" x14ac:dyDescent="0.2">
      <c r="C1054" s="21"/>
      <c r="D1054" s="22"/>
    </row>
    <row r="1055" spans="3:4" ht="14.25" x14ac:dyDescent="0.2">
      <c r="C1055" s="21"/>
      <c r="D1055" s="22"/>
    </row>
    <row r="1056" spans="3:4" ht="14.25" x14ac:dyDescent="0.2">
      <c r="C1056" s="21"/>
      <c r="D1056" s="22"/>
    </row>
    <row r="1057" spans="3:4" ht="14.25" x14ac:dyDescent="0.2">
      <c r="C1057" s="21"/>
      <c r="D1057" s="22"/>
    </row>
    <row r="1058" spans="3:4" ht="14.25" x14ac:dyDescent="0.2">
      <c r="C1058" s="21"/>
      <c r="D1058" s="22"/>
    </row>
    <row r="1059" spans="3:4" ht="14.25" x14ac:dyDescent="0.2">
      <c r="C1059" s="21"/>
      <c r="D1059" s="22"/>
    </row>
    <row r="1060" spans="3:4" ht="14.25" x14ac:dyDescent="0.2">
      <c r="C1060" s="21"/>
      <c r="D1060" s="22"/>
    </row>
    <row r="1061" spans="3:4" ht="14.25" x14ac:dyDescent="0.2">
      <c r="C1061" s="21"/>
      <c r="D1061" s="22"/>
    </row>
    <row r="1062" spans="3:4" ht="14.25" x14ac:dyDescent="0.2">
      <c r="C1062" s="21"/>
      <c r="D1062" s="22"/>
    </row>
    <row r="1063" spans="3:4" ht="14.25" x14ac:dyDescent="0.2">
      <c r="C1063" s="21"/>
      <c r="D1063" s="22"/>
    </row>
    <row r="1064" spans="3:4" ht="14.25" x14ac:dyDescent="0.2">
      <c r="C1064" s="21"/>
      <c r="D1064" s="22"/>
    </row>
    <row r="1065" spans="3:4" ht="14.25" x14ac:dyDescent="0.2">
      <c r="C1065" s="21"/>
      <c r="D1065" s="22"/>
    </row>
    <row r="1066" spans="3:4" ht="14.25" x14ac:dyDescent="0.2">
      <c r="C1066" s="21"/>
      <c r="D1066" s="22"/>
    </row>
    <row r="1067" spans="3:4" ht="14.25" x14ac:dyDescent="0.2">
      <c r="C1067" s="21"/>
      <c r="D1067" s="22"/>
    </row>
    <row r="1068" spans="3:4" ht="14.25" x14ac:dyDescent="0.2">
      <c r="C1068" s="21"/>
      <c r="D1068" s="22"/>
    </row>
    <row r="1069" spans="3:4" ht="14.25" x14ac:dyDescent="0.2">
      <c r="C1069" s="21"/>
      <c r="D1069" s="22"/>
    </row>
    <row r="1070" spans="3:4" ht="14.25" x14ac:dyDescent="0.2">
      <c r="C1070" s="21"/>
      <c r="D1070" s="22"/>
    </row>
    <row r="1071" spans="3:4" ht="14.25" x14ac:dyDescent="0.2">
      <c r="C1071" s="21"/>
      <c r="D1071" s="22"/>
    </row>
    <row r="1072" spans="3:4" ht="14.25" x14ac:dyDescent="0.2">
      <c r="C1072" s="21"/>
      <c r="D1072" s="22"/>
    </row>
    <row r="1073" spans="3:4" ht="14.25" x14ac:dyDescent="0.2">
      <c r="C1073" s="21"/>
      <c r="D1073" s="22"/>
    </row>
    <row r="1074" spans="3:4" ht="14.25" x14ac:dyDescent="0.2">
      <c r="C1074" s="21"/>
      <c r="D1074" s="22"/>
    </row>
    <row r="1075" spans="3:4" ht="14.25" x14ac:dyDescent="0.2">
      <c r="C1075" s="21"/>
      <c r="D1075" s="22"/>
    </row>
    <row r="1076" spans="3:4" ht="14.25" x14ac:dyDescent="0.2">
      <c r="C1076" s="21"/>
      <c r="D1076" s="22"/>
    </row>
    <row r="1077" spans="3:4" ht="14.25" x14ac:dyDescent="0.2">
      <c r="C1077" s="21"/>
      <c r="D1077" s="22"/>
    </row>
    <row r="1078" spans="3:4" ht="14.25" x14ac:dyDescent="0.2">
      <c r="C1078" s="21"/>
      <c r="D1078" s="22"/>
    </row>
    <row r="1079" spans="3:4" ht="14.25" x14ac:dyDescent="0.2">
      <c r="C1079" s="21"/>
      <c r="D1079" s="22"/>
    </row>
    <row r="1080" spans="3:4" ht="14.25" x14ac:dyDescent="0.2">
      <c r="C1080" s="21"/>
      <c r="D1080" s="22"/>
    </row>
    <row r="1081" spans="3:4" ht="14.25" x14ac:dyDescent="0.2">
      <c r="C1081" s="21"/>
      <c r="D1081" s="22"/>
    </row>
    <row r="1082" spans="3:4" ht="14.25" x14ac:dyDescent="0.2">
      <c r="C1082" s="21"/>
      <c r="D1082" s="22"/>
    </row>
    <row r="1083" spans="3:4" ht="14.25" x14ac:dyDescent="0.2">
      <c r="C1083" s="21"/>
      <c r="D1083" s="22"/>
    </row>
    <row r="1084" spans="3:4" ht="14.25" x14ac:dyDescent="0.2">
      <c r="C1084" s="21"/>
      <c r="D1084" s="22"/>
    </row>
    <row r="1085" spans="3:4" ht="14.25" x14ac:dyDescent="0.2">
      <c r="C1085" s="21"/>
      <c r="D1085" s="22"/>
    </row>
    <row r="1086" spans="3:4" ht="14.25" x14ac:dyDescent="0.2">
      <c r="C1086" s="21"/>
      <c r="D1086" s="22"/>
    </row>
    <row r="1087" spans="3:4" ht="14.25" x14ac:dyDescent="0.2">
      <c r="C1087" s="21"/>
      <c r="D1087" s="22"/>
    </row>
    <row r="1088" spans="3:4" ht="14.25" x14ac:dyDescent="0.2">
      <c r="C1088" s="21"/>
      <c r="D1088" s="22"/>
    </row>
    <row r="1089" spans="3:4" ht="14.25" x14ac:dyDescent="0.2">
      <c r="C1089" s="21"/>
      <c r="D1089" s="22"/>
    </row>
    <row r="1090" spans="3:4" ht="14.25" x14ac:dyDescent="0.2">
      <c r="C1090" s="21"/>
      <c r="D1090" s="22"/>
    </row>
    <row r="1091" spans="3:4" ht="14.25" x14ac:dyDescent="0.2">
      <c r="C1091" s="21"/>
      <c r="D1091" s="22"/>
    </row>
    <row r="1092" spans="3:4" ht="14.25" x14ac:dyDescent="0.2">
      <c r="C1092" s="21"/>
      <c r="D1092" s="22"/>
    </row>
    <row r="1093" spans="3:4" ht="14.25" x14ac:dyDescent="0.2">
      <c r="C1093" s="21"/>
      <c r="D1093" s="22"/>
    </row>
    <row r="1094" spans="3:4" ht="14.25" x14ac:dyDescent="0.2">
      <c r="C1094" s="21"/>
      <c r="D1094" s="22"/>
    </row>
    <row r="1095" spans="3:4" ht="14.25" x14ac:dyDescent="0.2">
      <c r="C1095" s="21"/>
      <c r="D1095" s="22"/>
    </row>
    <row r="1096" spans="3:4" ht="14.25" x14ac:dyDescent="0.2">
      <c r="C1096" s="21"/>
      <c r="D1096" s="22"/>
    </row>
    <row r="1097" spans="3:4" ht="14.25" x14ac:dyDescent="0.2">
      <c r="C1097" s="21"/>
      <c r="D1097" s="22"/>
    </row>
    <row r="1098" spans="3:4" ht="14.25" x14ac:dyDescent="0.2">
      <c r="C1098" s="21"/>
      <c r="D1098" s="22"/>
    </row>
    <row r="1099" spans="3:4" ht="14.25" x14ac:dyDescent="0.2">
      <c r="C1099" s="21"/>
      <c r="D1099" s="22"/>
    </row>
    <row r="1100" spans="3:4" ht="14.25" x14ac:dyDescent="0.2">
      <c r="C1100" s="21"/>
      <c r="D1100" s="22"/>
    </row>
    <row r="1101" spans="3:4" ht="14.25" x14ac:dyDescent="0.2">
      <c r="C1101" s="21"/>
      <c r="D1101" s="22"/>
    </row>
    <row r="1102" spans="3:4" ht="14.25" x14ac:dyDescent="0.2">
      <c r="C1102" s="21"/>
      <c r="D1102" s="22"/>
    </row>
    <row r="1103" spans="3:4" ht="14.25" x14ac:dyDescent="0.2">
      <c r="C1103" s="21"/>
      <c r="D1103" s="22"/>
    </row>
    <row r="1104" spans="3:4" ht="14.25" x14ac:dyDescent="0.2">
      <c r="C1104" s="21"/>
      <c r="D1104" s="22"/>
    </row>
    <row r="1105" spans="3:4" ht="14.25" x14ac:dyDescent="0.2">
      <c r="C1105" s="21"/>
      <c r="D1105" s="22"/>
    </row>
    <row r="1106" spans="3:4" ht="14.25" x14ac:dyDescent="0.2">
      <c r="C1106" s="21"/>
      <c r="D1106" s="22"/>
    </row>
    <row r="1107" spans="3:4" ht="14.25" x14ac:dyDescent="0.2">
      <c r="C1107" s="21"/>
      <c r="D1107" s="22"/>
    </row>
    <row r="1108" spans="3:4" ht="14.25" x14ac:dyDescent="0.2">
      <c r="C1108" s="21"/>
      <c r="D1108" s="22"/>
    </row>
    <row r="1109" spans="3:4" ht="14.25" x14ac:dyDescent="0.2">
      <c r="C1109" s="21"/>
      <c r="D1109" s="22"/>
    </row>
    <row r="1110" spans="3:4" ht="14.25" x14ac:dyDescent="0.2">
      <c r="C1110" s="21"/>
      <c r="D1110" s="22"/>
    </row>
    <row r="1111" spans="3:4" ht="14.25" x14ac:dyDescent="0.2">
      <c r="C1111" s="21"/>
      <c r="D1111" s="22"/>
    </row>
    <row r="1112" spans="3:4" ht="14.25" x14ac:dyDescent="0.2">
      <c r="C1112" s="21"/>
      <c r="D1112" s="22"/>
    </row>
    <row r="1113" spans="3:4" ht="14.25" x14ac:dyDescent="0.2">
      <c r="C1113" s="21"/>
      <c r="D1113" s="22"/>
    </row>
    <row r="1114" spans="3:4" ht="14.25" x14ac:dyDescent="0.2">
      <c r="C1114" s="21"/>
      <c r="D1114" s="22"/>
    </row>
    <row r="1115" spans="3:4" ht="14.25" x14ac:dyDescent="0.2">
      <c r="C1115" s="21"/>
      <c r="D1115" s="22"/>
    </row>
    <row r="1116" spans="3:4" ht="14.25" x14ac:dyDescent="0.2">
      <c r="C1116" s="21"/>
      <c r="D1116" s="22"/>
    </row>
    <row r="1117" spans="3:4" ht="14.25" x14ac:dyDescent="0.2">
      <c r="C1117" s="21"/>
      <c r="D1117" s="22"/>
    </row>
    <row r="1118" spans="3:4" ht="14.25" x14ac:dyDescent="0.2">
      <c r="C1118" s="21"/>
      <c r="D1118" s="22"/>
    </row>
    <row r="1119" spans="3:4" ht="14.25" x14ac:dyDescent="0.2">
      <c r="C1119" s="21"/>
      <c r="D1119" s="22"/>
    </row>
    <row r="1120" spans="3:4" ht="14.25" x14ac:dyDescent="0.2">
      <c r="C1120" s="21"/>
      <c r="D1120" s="22"/>
    </row>
    <row r="1121" spans="3:4" ht="14.25" x14ac:dyDescent="0.2">
      <c r="C1121" s="21"/>
      <c r="D1121" s="22"/>
    </row>
    <row r="1122" spans="3:4" ht="14.25" x14ac:dyDescent="0.2">
      <c r="C1122" s="21"/>
      <c r="D1122" s="22"/>
    </row>
    <row r="1123" spans="3:4" ht="14.25" x14ac:dyDescent="0.2">
      <c r="C1123" s="21"/>
      <c r="D1123" s="22"/>
    </row>
    <row r="1124" spans="3:4" ht="14.25" x14ac:dyDescent="0.2">
      <c r="C1124" s="21"/>
      <c r="D1124" s="22"/>
    </row>
    <row r="1125" spans="3:4" ht="14.25" x14ac:dyDescent="0.2">
      <c r="C1125" s="21"/>
      <c r="D1125" s="22"/>
    </row>
    <row r="1126" spans="3:4" ht="14.25" x14ac:dyDescent="0.2">
      <c r="C1126" s="21"/>
      <c r="D1126" s="22"/>
    </row>
    <row r="1127" spans="3:4" ht="14.25" x14ac:dyDescent="0.2">
      <c r="C1127" s="21"/>
      <c r="D1127" s="22"/>
    </row>
    <row r="1128" spans="3:4" ht="14.25" x14ac:dyDescent="0.2">
      <c r="C1128" s="21"/>
      <c r="D1128" s="22"/>
    </row>
    <row r="1129" spans="3:4" ht="14.25" x14ac:dyDescent="0.2">
      <c r="C1129" s="21"/>
      <c r="D1129" s="22"/>
    </row>
    <row r="1130" spans="3:4" ht="14.25" x14ac:dyDescent="0.2">
      <c r="C1130" s="21"/>
      <c r="D1130" s="22"/>
    </row>
    <row r="1131" spans="3:4" ht="14.25" x14ac:dyDescent="0.2">
      <c r="C1131" s="21"/>
      <c r="D1131" s="22"/>
    </row>
    <row r="1132" spans="3:4" ht="14.25" x14ac:dyDescent="0.2">
      <c r="C1132" s="21"/>
      <c r="D1132" s="22"/>
    </row>
    <row r="1133" spans="3:4" ht="14.25" x14ac:dyDescent="0.2">
      <c r="C1133" s="21"/>
      <c r="D1133" s="22"/>
    </row>
    <row r="1134" spans="3:4" ht="14.25" x14ac:dyDescent="0.2">
      <c r="C1134" s="21"/>
      <c r="D1134" s="22"/>
    </row>
    <row r="1135" spans="3:4" ht="14.25" x14ac:dyDescent="0.2">
      <c r="C1135" s="21"/>
      <c r="D1135" s="22"/>
    </row>
    <row r="1136" spans="3:4" ht="14.25" x14ac:dyDescent="0.2">
      <c r="C1136" s="21"/>
      <c r="D1136" s="22"/>
    </row>
    <row r="1137" spans="3:4" ht="14.25" x14ac:dyDescent="0.2">
      <c r="C1137" s="21"/>
      <c r="D1137" s="22"/>
    </row>
    <row r="1138" spans="3:4" ht="14.25" x14ac:dyDescent="0.2">
      <c r="C1138" s="21"/>
      <c r="D1138" s="22"/>
    </row>
    <row r="1139" spans="3:4" ht="14.25" x14ac:dyDescent="0.2">
      <c r="C1139" s="21"/>
      <c r="D1139" s="22"/>
    </row>
    <row r="1140" spans="3:4" ht="14.25" x14ac:dyDescent="0.2">
      <c r="C1140" s="21"/>
      <c r="D1140" s="22"/>
    </row>
    <row r="1141" spans="3:4" ht="14.25" x14ac:dyDescent="0.2">
      <c r="C1141" s="21"/>
      <c r="D1141" s="22"/>
    </row>
    <row r="1142" spans="3:4" ht="14.25" x14ac:dyDescent="0.2">
      <c r="C1142" s="21"/>
      <c r="D1142" s="22"/>
    </row>
    <row r="1143" spans="3:4" ht="14.25" x14ac:dyDescent="0.2">
      <c r="C1143" s="21"/>
      <c r="D1143" s="22"/>
    </row>
    <row r="1144" spans="3:4" ht="14.25" x14ac:dyDescent="0.2">
      <c r="C1144" s="21"/>
      <c r="D1144" s="22"/>
    </row>
    <row r="1145" spans="3:4" ht="14.25" x14ac:dyDescent="0.2">
      <c r="C1145" s="21"/>
      <c r="D1145" s="22"/>
    </row>
    <row r="1146" spans="3:4" ht="14.25" x14ac:dyDescent="0.2">
      <c r="C1146" s="21"/>
      <c r="D1146" s="22"/>
    </row>
    <row r="1147" spans="3:4" ht="14.25" x14ac:dyDescent="0.2">
      <c r="C1147" s="21"/>
      <c r="D1147" s="22"/>
    </row>
    <row r="1148" spans="3:4" ht="14.25" x14ac:dyDescent="0.2">
      <c r="C1148" s="21"/>
      <c r="D1148" s="22"/>
    </row>
    <row r="1149" spans="3:4" ht="14.25" x14ac:dyDescent="0.2">
      <c r="C1149" s="21"/>
      <c r="D1149" s="22"/>
    </row>
    <row r="1150" spans="3:4" ht="14.25" x14ac:dyDescent="0.2">
      <c r="C1150" s="21"/>
      <c r="D1150" s="22"/>
    </row>
    <row r="1151" spans="3:4" ht="14.25" x14ac:dyDescent="0.2">
      <c r="C1151" s="21"/>
      <c r="D1151" s="22"/>
    </row>
    <row r="1152" spans="3:4" ht="14.25" x14ac:dyDescent="0.2">
      <c r="C1152" s="21"/>
      <c r="D1152" s="22"/>
    </row>
    <row r="1153" spans="3:4" ht="14.25" x14ac:dyDescent="0.2">
      <c r="C1153" s="21"/>
      <c r="D1153" s="22"/>
    </row>
    <row r="1154" spans="3:4" ht="14.25" x14ac:dyDescent="0.2">
      <c r="C1154" s="21"/>
      <c r="D1154" s="22"/>
    </row>
    <row r="1155" spans="3:4" ht="14.25" x14ac:dyDescent="0.2">
      <c r="C1155" s="21"/>
      <c r="D1155" s="22"/>
    </row>
    <row r="1156" spans="3:4" ht="14.25" x14ac:dyDescent="0.2">
      <c r="C1156" s="21"/>
      <c r="D1156" s="22"/>
    </row>
    <row r="1157" spans="3:4" ht="14.25" x14ac:dyDescent="0.2">
      <c r="C1157" s="21"/>
      <c r="D1157" s="22"/>
    </row>
    <row r="1158" spans="3:4" ht="14.25" x14ac:dyDescent="0.2">
      <c r="C1158" s="21"/>
      <c r="D1158" s="22"/>
    </row>
    <row r="1159" spans="3:4" ht="14.25" x14ac:dyDescent="0.2">
      <c r="C1159" s="21"/>
      <c r="D1159" s="22"/>
    </row>
    <row r="1160" spans="3:4" ht="14.25" x14ac:dyDescent="0.2">
      <c r="C1160" s="21"/>
      <c r="D1160" s="22"/>
    </row>
    <row r="1161" spans="3:4" ht="14.25" x14ac:dyDescent="0.2">
      <c r="C1161" s="21"/>
      <c r="D1161" s="22"/>
    </row>
    <row r="1162" spans="3:4" ht="14.25" x14ac:dyDescent="0.2">
      <c r="C1162" s="21"/>
      <c r="D1162" s="22"/>
    </row>
    <row r="1163" spans="3:4" ht="14.25" x14ac:dyDescent="0.2">
      <c r="C1163" s="21"/>
      <c r="D1163" s="22"/>
    </row>
    <row r="1164" spans="3:4" ht="14.25" x14ac:dyDescent="0.2">
      <c r="C1164" s="21"/>
      <c r="D1164" s="22"/>
    </row>
    <row r="1165" spans="3:4" ht="14.25" x14ac:dyDescent="0.2">
      <c r="C1165" s="21"/>
      <c r="D1165" s="22"/>
    </row>
    <row r="1166" spans="3:4" ht="14.25" x14ac:dyDescent="0.2">
      <c r="C1166" s="21"/>
      <c r="D1166" s="22"/>
    </row>
    <row r="1167" spans="3:4" ht="14.25" x14ac:dyDescent="0.2">
      <c r="C1167" s="21"/>
      <c r="D1167" s="22"/>
    </row>
    <row r="1168" spans="3:4" ht="14.25" x14ac:dyDescent="0.2">
      <c r="C1168" s="21"/>
      <c r="D1168" s="22"/>
    </row>
    <row r="1169" spans="3:4" ht="14.25" x14ac:dyDescent="0.2">
      <c r="C1169" s="21"/>
      <c r="D1169" s="22"/>
    </row>
    <row r="1170" spans="3:4" ht="14.25" x14ac:dyDescent="0.2">
      <c r="C1170" s="21"/>
      <c r="D1170" s="22"/>
    </row>
    <row r="1171" spans="3:4" ht="14.25" x14ac:dyDescent="0.2">
      <c r="C1171" s="21"/>
      <c r="D1171" s="22"/>
    </row>
    <row r="1172" spans="3:4" ht="14.25" x14ac:dyDescent="0.2">
      <c r="C1172" s="21"/>
      <c r="D1172" s="22"/>
    </row>
    <row r="1173" spans="3:4" ht="14.25" x14ac:dyDescent="0.2">
      <c r="C1173" s="21"/>
      <c r="D1173" s="22"/>
    </row>
    <row r="1174" spans="3:4" ht="14.25" x14ac:dyDescent="0.2">
      <c r="C1174" s="21"/>
      <c r="D1174" s="22"/>
    </row>
    <row r="1175" spans="3:4" ht="14.25" x14ac:dyDescent="0.2">
      <c r="C1175" s="21"/>
      <c r="D1175" s="22"/>
    </row>
    <row r="1176" spans="3:4" ht="14.25" x14ac:dyDescent="0.2">
      <c r="C1176" s="21"/>
      <c r="D1176" s="22"/>
    </row>
    <row r="1177" spans="3:4" ht="14.25" x14ac:dyDescent="0.2">
      <c r="C1177" s="21"/>
      <c r="D1177" s="22"/>
    </row>
    <row r="1178" spans="3:4" ht="14.25" x14ac:dyDescent="0.2">
      <c r="C1178" s="21"/>
      <c r="D1178" s="22"/>
    </row>
    <row r="1179" spans="3:4" ht="14.25" x14ac:dyDescent="0.2">
      <c r="C1179" s="21"/>
      <c r="D1179" s="22"/>
    </row>
    <row r="1180" spans="3:4" ht="14.25" x14ac:dyDescent="0.2">
      <c r="C1180" s="21"/>
      <c r="D1180" s="22"/>
    </row>
    <row r="1181" spans="3:4" ht="14.25" x14ac:dyDescent="0.2">
      <c r="C1181" s="21"/>
      <c r="D1181" s="22"/>
    </row>
    <row r="1182" spans="3:4" ht="14.25" x14ac:dyDescent="0.2">
      <c r="C1182" s="21"/>
      <c r="D1182" s="22"/>
    </row>
    <row r="1183" spans="3:4" ht="14.25" x14ac:dyDescent="0.2">
      <c r="C1183" s="21"/>
      <c r="D1183" s="22"/>
    </row>
    <row r="1184" spans="3:4" ht="14.25" x14ac:dyDescent="0.2">
      <c r="C1184" s="21"/>
      <c r="D1184" s="22"/>
    </row>
    <row r="1185" spans="3:4" ht="14.25" x14ac:dyDescent="0.2">
      <c r="C1185" s="21"/>
      <c r="D1185" s="22"/>
    </row>
    <row r="1186" spans="3:4" ht="14.25" x14ac:dyDescent="0.2">
      <c r="C1186" s="21"/>
      <c r="D1186" s="22"/>
    </row>
    <row r="1187" spans="3:4" ht="14.25" x14ac:dyDescent="0.2">
      <c r="C1187" s="21"/>
      <c r="D1187" s="22"/>
    </row>
    <row r="1188" spans="3:4" ht="14.25" x14ac:dyDescent="0.2">
      <c r="C1188" s="21"/>
      <c r="D1188" s="22"/>
    </row>
    <row r="1189" spans="3:4" ht="14.25" x14ac:dyDescent="0.2">
      <c r="C1189" s="21"/>
      <c r="D1189" s="22"/>
    </row>
    <row r="1190" spans="3:4" ht="14.25" x14ac:dyDescent="0.2">
      <c r="C1190" s="21"/>
      <c r="D1190" s="22"/>
    </row>
    <row r="1191" spans="3:4" ht="14.25" x14ac:dyDescent="0.2">
      <c r="C1191" s="21"/>
      <c r="D1191" s="22"/>
    </row>
    <row r="1192" spans="3:4" ht="14.25" x14ac:dyDescent="0.2">
      <c r="C1192" s="21"/>
      <c r="D1192" s="22"/>
    </row>
    <row r="1193" spans="3:4" ht="14.25" x14ac:dyDescent="0.2">
      <c r="C1193" s="21"/>
      <c r="D1193" s="22"/>
    </row>
    <row r="1194" spans="3:4" ht="14.25" x14ac:dyDescent="0.2">
      <c r="C1194" s="21"/>
      <c r="D1194" s="22"/>
    </row>
    <row r="1195" spans="3:4" ht="14.25" x14ac:dyDescent="0.2">
      <c r="C1195" s="21"/>
      <c r="D1195" s="22"/>
    </row>
    <row r="1196" spans="3:4" ht="14.25" x14ac:dyDescent="0.2">
      <c r="C1196" s="21"/>
      <c r="D1196" s="22"/>
    </row>
    <row r="1197" spans="3:4" ht="14.25" x14ac:dyDescent="0.2">
      <c r="C1197" s="21"/>
      <c r="D1197" s="22"/>
    </row>
    <row r="1198" spans="3:4" ht="14.25" x14ac:dyDescent="0.2">
      <c r="C1198" s="21"/>
      <c r="D1198" s="22"/>
    </row>
    <row r="1199" spans="3:4" ht="14.25" x14ac:dyDescent="0.2">
      <c r="C1199" s="21"/>
      <c r="D1199" s="22"/>
    </row>
    <row r="1200" spans="3:4" ht="14.25" x14ac:dyDescent="0.2">
      <c r="C1200" s="21"/>
      <c r="D1200" s="22"/>
    </row>
    <row r="1201" spans="3:4" ht="14.25" x14ac:dyDescent="0.2">
      <c r="C1201" s="21"/>
      <c r="D1201" s="22"/>
    </row>
    <row r="1202" spans="3:4" ht="14.25" x14ac:dyDescent="0.2">
      <c r="C1202" s="21"/>
      <c r="D1202" s="22"/>
    </row>
    <row r="1203" spans="3:4" ht="14.25" x14ac:dyDescent="0.2">
      <c r="C1203" s="21"/>
      <c r="D1203" s="22"/>
    </row>
    <row r="1204" spans="3:4" ht="14.25" x14ac:dyDescent="0.2">
      <c r="C1204" s="21"/>
      <c r="D1204" s="22"/>
    </row>
    <row r="1205" spans="3:4" ht="14.25" x14ac:dyDescent="0.2">
      <c r="C1205" s="21"/>
      <c r="D1205" s="22"/>
    </row>
    <row r="1206" spans="3:4" ht="14.25" x14ac:dyDescent="0.2">
      <c r="C1206" s="21"/>
      <c r="D1206" s="22"/>
    </row>
    <row r="1207" spans="3:4" ht="14.25" x14ac:dyDescent="0.2">
      <c r="C1207" s="21"/>
      <c r="D1207" s="22"/>
    </row>
    <row r="1208" spans="3:4" ht="14.25" x14ac:dyDescent="0.2">
      <c r="C1208" s="21"/>
      <c r="D1208" s="22"/>
    </row>
    <row r="1209" spans="3:4" ht="14.25" x14ac:dyDescent="0.2">
      <c r="C1209" s="21"/>
      <c r="D1209" s="22"/>
    </row>
    <row r="1210" spans="3:4" ht="14.25" x14ac:dyDescent="0.2">
      <c r="C1210" s="21"/>
      <c r="D1210" s="22"/>
    </row>
    <row r="1211" spans="3:4" ht="14.25" x14ac:dyDescent="0.2">
      <c r="C1211" s="21"/>
      <c r="D1211" s="22"/>
    </row>
    <row r="1212" spans="3:4" ht="14.25" x14ac:dyDescent="0.2">
      <c r="C1212" s="21"/>
      <c r="D1212" s="22"/>
    </row>
    <row r="1213" spans="3:4" ht="14.25" x14ac:dyDescent="0.2">
      <c r="C1213" s="21"/>
      <c r="D1213" s="22"/>
    </row>
    <row r="1214" spans="3:4" ht="14.25" x14ac:dyDescent="0.2">
      <c r="C1214" s="21"/>
      <c r="D1214" s="22"/>
    </row>
    <row r="1215" spans="3:4" ht="14.25" x14ac:dyDescent="0.2">
      <c r="C1215" s="21"/>
      <c r="D1215" s="22"/>
    </row>
    <row r="1216" spans="3:4" ht="14.25" x14ac:dyDescent="0.2">
      <c r="C1216" s="21"/>
      <c r="D1216" s="22"/>
    </row>
    <row r="1217" spans="3:4" ht="14.25" x14ac:dyDescent="0.2">
      <c r="C1217" s="21"/>
      <c r="D1217" s="22"/>
    </row>
    <row r="1218" spans="3:4" ht="14.25" x14ac:dyDescent="0.2">
      <c r="C1218" s="21"/>
      <c r="D1218" s="22"/>
    </row>
    <row r="1219" spans="3:4" ht="14.25" x14ac:dyDescent="0.2">
      <c r="C1219" s="21"/>
      <c r="D1219" s="22"/>
    </row>
    <row r="1220" spans="3:4" ht="14.25" x14ac:dyDescent="0.2">
      <c r="C1220" s="21"/>
      <c r="D1220" s="22"/>
    </row>
    <row r="1221" spans="3:4" ht="14.25" x14ac:dyDescent="0.2">
      <c r="C1221" s="21"/>
      <c r="D1221" s="22"/>
    </row>
    <row r="1222" spans="3:4" ht="14.25" x14ac:dyDescent="0.2">
      <c r="C1222" s="21"/>
      <c r="D1222" s="22"/>
    </row>
    <row r="1223" spans="3:4" ht="14.25" x14ac:dyDescent="0.2">
      <c r="C1223" s="21"/>
      <c r="D1223" s="22"/>
    </row>
    <row r="1224" spans="3:4" ht="14.25" x14ac:dyDescent="0.2">
      <c r="C1224" s="21"/>
      <c r="D1224" s="22"/>
    </row>
    <row r="1225" spans="3:4" ht="14.25" x14ac:dyDescent="0.2">
      <c r="C1225" s="21"/>
      <c r="D1225" s="22"/>
    </row>
    <row r="1226" spans="3:4" ht="14.25" x14ac:dyDescent="0.2">
      <c r="C1226" s="21"/>
      <c r="D1226" s="22"/>
    </row>
    <row r="1227" spans="3:4" ht="14.25" x14ac:dyDescent="0.2">
      <c r="C1227" s="21"/>
      <c r="D1227" s="22"/>
    </row>
    <row r="1228" spans="3:4" ht="14.25" x14ac:dyDescent="0.2">
      <c r="C1228" s="21"/>
      <c r="D1228" s="22"/>
    </row>
    <row r="1229" spans="3:4" ht="14.25" x14ac:dyDescent="0.2">
      <c r="C1229" s="21"/>
      <c r="D1229" s="22"/>
    </row>
    <row r="1230" spans="3:4" ht="14.25" x14ac:dyDescent="0.2">
      <c r="C1230" s="21"/>
      <c r="D1230" s="22"/>
    </row>
    <row r="1231" spans="3:4" ht="14.25" x14ac:dyDescent="0.2">
      <c r="C1231" s="21"/>
      <c r="D1231" s="22"/>
    </row>
    <row r="1232" spans="3:4" ht="14.25" x14ac:dyDescent="0.2">
      <c r="C1232" s="21"/>
      <c r="D1232" s="22"/>
    </row>
    <row r="1233" spans="3:4" ht="14.25" x14ac:dyDescent="0.2">
      <c r="C1233" s="21"/>
      <c r="D1233" s="22"/>
    </row>
    <row r="1234" spans="3:4" ht="14.25" x14ac:dyDescent="0.2">
      <c r="C1234" s="21"/>
      <c r="D1234" s="22"/>
    </row>
    <row r="1235" spans="3:4" ht="14.25" x14ac:dyDescent="0.2">
      <c r="C1235" s="21"/>
      <c r="D1235" s="22"/>
    </row>
    <row r="1236" spans="3:4" ht="14.25" x14ac:dyDescent="0.2">
      <c r="C1236" s="21"/>
      <c r="D1236" s="22"/>
    </row>
    <row r="1237" spans="3:4" ht="14.25" x14ac:dyDescent="0.2">
      <c r="C1237" s="21"/>
      <c r="D1237" s="22"/>
    </row>
    <row r="1238" spans="3:4" ht="14.25" x14ac:dyDescent="0.2">
      <c r="C1238" s="21"/>
      <c r="D1238" s="22"/>
    </row>
    <row r="1239" spans="3:4" ht="14.25" x14ac:dyDescent="0.2">
      <c r="C1239" s="21"/>
      <c r="D1239" s="22"/>
    </row>
    <row r="1240" spans="3:4" ht="14.25" x14ac:dyDescent="0.2">
      <c r="C1240" s="21"/>
      <c r="D1240" s="22"/>
    </row>
    <row r="1241" spans="3:4" ht="14.25" x14ac:dyDescent="0.2">
      <c r="C1241" s="21"/>
      <c r="D1241" s="22"/>
    </row>
    <row r="1242" spans="3:4" ht="14.25" x14ac:dyDescent="0.2">
      <c r="C1242" s="21"/>
      <c r="D1242" s="22"/>
    </row>
    <row r="1243" spans="3:4" ht="14.25" x14ac:dyDescent="0.2">
      <c r="C1243" s="21"/>
      <c r="D1243" s="22"/>
    </row>
    <row r="1244" spans="3:4" ht="14.25" x14ac:dyDescent="0.2">
      <c r="C1244" s="21"/>
      <c r="D1244" s="22"/>
    </row>
    <row r="1245" spans="3:4" ht="14.25" x14ac:dyDescent="0.2">
      <c r="C1245" s="21"/>
      <c r="D1245" s="22"/>
    </row>
    <row r="1246" spans="3:4" ht="14.25" x14ac:dyDescent="0.2">
      <c r="C1246" s="21"/>
      <c r="D1246" s="22"/>
    </row>
    <row r="1247" spans="3:4" ht="14.25" x14ac:dyDescent="0.2">
      <c r="C1247" s="21"/>
      <c r="D1247" s="22"/>
    </row>
    <row r="1248" spans="3:4" ht="14.25" x14ac:dyDescent="0.2">
      <c r="C1248" s="21"/>
      <c r="D1248" s="22"/>
    </row>
    <row r="1249" spans="3:4" ht="14.25" x14ac:dyDescent="0.2">
      <c r="C1249" s="21"/>
      <c r="D1249" s="22"/>
    </row>
    <row r="1250" spans="3:4" ht="14.25" x14ac:dyDescent="0.2">
      <c r="C1250" s="21"/>
      <c r="D1250" s="22"/>
    </row>
    <row r="1251" spans="3:4" ht="14.25" x14ac:dyDescent="0.2">
      <c r="C1251" s="21"/>
      <c r="D1251" s="22"/>
    </row>
    <row r="1252" spans="3:4" ht="14.25" x14ac:dyDescent="0.2">
      <c r="C1252" s="21"/>
      <c r="D1252" s="22"/>
    </row>
    <row r="1253" spans="3:4" ht="14.25" x14ac:dyDescent="0.2">
      <c r="C1253" s="21"/>
      <c r="D1253" s="22"/>
    </row>
    <row r="1254" spans="3:4" ht="14.25" x14ac:dyDescent="0.2">
      <c r="C1254" s="21"/>
      <c r="D1254" s="22"/>
    </row>
    <row r="1255" spans="3:4" ht="14.25" x14ac:dyDescent="0.2">
      <c r="C1255" s="21"/>
      <c r="D1255" s="22"/>
    </row>
    <row r="1256" spans="3:4" ht="14.25" x14ac:dyDescent="0.2">
      <c r="C1256" s="21"/>
      <c r="D1256" s="22"/>
    </row>
    <row r="1257" spans="3:4" ht="14.25" x14ac:dyDescent="0.2">
      <c r="C1257" s="21"/>
      <c r="D1257" s="22"/>
    </row>
    <row r="1258" spans="3:4" ht="14.25" x14ac:dyDescent="0.2">
      <c r="C1258" s="21"/>
      <c r="D1258" s="22"/>
    </row>
    <row r="1259" spans="3:4" ht="14.25" x14ac:dyDescent="0.2">
      <c r="C1259" s="21"/>
      <c r="D1259" s="22"/>
    </row>
    <row r="1260" spans="3:4" ht="14.25" x14ac:dyDescent="0.2">
      <c r="C1260" s="21"/>
      <c r="D1260" s="22"/>
    </row>
    <row r="1261" spans="3:4" ht="14.25" x14ac:dyDescent="0.2">
      <c r="C1261" s="21"/>
      <c r="D1261" s="22"/>
    </row>
    <row r="1262" spans="3:4" ht="14.25" x14ac:dyDescent="0.2">
      <c r="C1262" s="21"/>
      <c r="D1262" s="22"/>
    </row>
    <row r="1263" spans="3:4" ht="14.25" x14ac:dyDescent="0.2">
      <c r="C1263" s="21"/>
      <c r="D1263" s="22"/>
    </row>
    <row r="1264" spans="3:4" ht="14.25" x14ac:dyDescent="0.2">
      <c r="C1264" s="21"/>
      <c r="D1264" s="22"/>
    </row>
    <row r="1265" spans="3:4" ht="14.25" x14ac:dyDescent="0.2">
      <c r="C1265" s="21"/>
      <c r="D1265" s="22"/>
    </row>
    <row r="1266" spans="3:4" ht="14.25" x14ac:dyDescent="0.2">
      <c r="C1266" s="21"/>
      <c r="D1266" s="22"/>
    </row>
    <row r="1267" spans="3:4" ht="14.25" x14ac:dyDescent="0.2">
      <c r="C1267" s="21"/>
      <c r="D1267" s="22"/>
    </row>
    <row r="1268" spans="3:4" ht="14.25" x14ac:dyDescent="0.2">
      <c r="C1268" s="21"/>
      <c r="D1268" s="22"/>
    </row>
    <row r="1269" spans="3:4" ht="14.25" x14ac:dyDescent="0.2">
      <c r="C1269" s="21"/>
      <c r="D1269" s="22"/>
    </row>
    <row r="1270" spans="3:4" ht="14.25" x14ac:dyDescent="0.2">
      <c r="C1270" s="21"/>
      <c r="D1270" s="22"/>
    </row>
    <row r="1271" spans="3:4" ht="14.25" x14ac:dyDescent="0.2">
      <c r="C1271" s="21"/>
      <c r="D1271" s="22"/>
    </row>
    <row r="1272" spans="3:4" ht="14.25" x14ac:dyDescent="0.2">
      <c r="C1272" s="21"/>
      <c r="D1272" s="22"/>
    </row>
    <row r="1273" spans="3:4" ht="14.25" x14ac:dyDescent="0.2">
      <c r="C1273" s="21"/>
      <c r="D1273" s="22"/>
    </row>
    <row r="1274" spans="3:4" ht="14.25" x14ac:dyDescent="0.2">
      <c r="C1274" s="21"/>
      <c r="D1274" s="22"/>
    </row>
    <row r="1275" spans="3:4" ht="14.25" x14ac:dyDescent="0.2">
      <c r="C1275" s="21"/>
      <c r="D1275" s="22"/>
    </row>
    <row r="1276" spans="3:4" ht="14.25" x14ac:dyDescent="0.2">
      <c r="C1276" s="21"/>
      <c r="D1276" s="22"/>
    </row>
    <row r="1277" spans="3:4" ht="14.25" x14ac:dyDescent="0.2">
      <c r="C1277" s="21"/>
      <c r="D1277" s="22"/>
    </row>
    <row r="1278" spans="3:4" ht="14.25" x14ac:dyDescent="0.2">
      <c r="C1278" s="21"/>
      <c r="D1278" s="22"/>
    </row>
    <row r="1279" spans="3:4" ht="14.25" x14ac:dyDescent="0.2">
      <c r="C1279" s="21"/>
      <c r="D1279" s="22"/>
    </row>
    <row r="1280" spans="3:4" ht="14.25" x14ac:dyDescent="0.2">
      <c r="C1280" s="21"/>
      <c r="D1280" s="22"/>
    </row>
    <row r="1281" spans="3:4" ht="14.25" x14ac:dyDescent="0.2">
      <c r="C1281" s="21"/>
      <c r="D1281" s="22"/>
    </row>
    <row r="1282" spans="3:4" ht="14.25" x14ac:dyDescent="0.2">
      <c r="C1282" s="21"/>
      <c r="D1282" s="22"/>
    </row>
    <row r="1283" spans="3:4" ht="14.25" x14ac:dyDescent="0.2">
      <c r="C1283" s="21"/>
      <c r="D1283" s="22"/>
    </row>
    <row r="1284" spans="3:4" ht="14.25" x14ac:dyDescent="0.2">
      <c r="C1284" s="21"/>
      <c r="D1284" s="22"/>
    </row>
    <row r="1285" spans="3:4" ht="14.25" x14ac:dyDescent="0.2">
      <c r="C1285" s="21"/>
      <c r="D1285" s="22"/>
    </row>
    <row r="1286" spans="3:4" ht="14.25" x14ac:dyDescent="0.2">
      <c r="C1286" s="21"/>
      <c r="D1286" s="22"/>
    </row>
    <row r="1287" spans="3:4" ht="14.25" x14ac:dyDescent="0.2">
      <c r="C1287" s="21"/>
      <c r="D1287" s="22"/>
    </row>
    <row r="1288" spans="3:4" ht="14.25" x14ac:dyDescent="0.2">
      <c r="C1288" s="21"/>
      <c r="D1288" s="22"/>
    </row>
    <row r="1289" spans="3:4" ht="14.25" x14ac:dyDescent="0.2">
      <c r="C1289" s="21"/>
      <c r="D1289" s="22"/>
    </row>
    <row r="1290" spans="3:4" ht="14.25" x14ac:dyDescent="0.2">
      <c r="C1290" s="21"/>
      <c r="D1290" s="22"/>
    </row>
    <row r="1291" spans="3:4" ht="14.25" x14ac:dyDescent="0.2">
      <c r="C1291" s="21"/>
      <c r="D1291" s="22"/>
    </row>
    <row r="1292" spans="3:4" ht="14.25" x14ac:dyDescent="0.2">
      <c r="C1292" s="21"/>
      <c r="D1292" s="22"/>
    </row>
    <row r="1293" spans="3:4" ht="14.25" x14ac:dyDescent="0.2">
      <c r="C1293" s="21"/>
      <c r="D1293" s="22"/>
    </row>
    <row r="1294" spans="3:4" ht="14.25" x14ac:dyDescent="0.2">
      <c r="C1294" s="21"/>
      <c r="D1294" s="22"/>
    </row>
    <row r="1295" spans="3:4" ht="14.25" x14ac:dyDescent="0.2">
      <c r="C1295" s="21"/>
      <c r="D1295" s="22"/>
    </row>
    <row r="1296" spans="3:4" ht="14.25" x14ac:dyDescent="0.2">
      <c r="C1296" s="21"/>
      <c r="D1296" s="22"/>
    </row>
    <row r="1297" spans="3:4" ht="14.25" x14ac:dyDescent="0.2">
      <c r="C1297" s="21"/>
      <c r="D1297" s="22"/>
    </row>
    <row r="1298" spans="3:4" ht="14.25" x14ac:dyDescent="0.2">
      <c r="C1298" s="21"/>
      <c r="D1298" s="22"/>
    </row>
    <row r="1299" spans="3:4" ht="14.25" x14ac:dyDescent="0.2">
      <c r="C1299" s="21"/>
      <c r="D1299" s="22"/>
    </row>
    <row r="1300" spans="3:4" ht="14.25" x14ac:dyDescent="0.2">
      <c r="C1300" s="21"/>
      <c r="D1300" s="22"/>
    </row>
    <row r="1301" spans="3:4" ht="14.25" x14ac:dyDescent="0.2">
      <c r="C1301" s="21"/>
      <c r="D1301" s="22"/>
    </row>
    <row r="1302" spans="3:4" ht="14.25" x14ac:dyDescent="0.2">
      <c r="C1302" s="21"/>
      <c r="D1302" s="22"/>
    </row>
    <row r="1303" spans="3:4" ht="14.25" x14ac:dyDescent="0.2">
      <c r="C1303" s="21"/>
      <c r="D1303" s="22"/>
    </row>
    <row r="1304" spans="3:4" ht="14.25" x14ac:dyDescent="0.2">
      <c r="C1304" s="21"/>
      <c r="D1304" s="22"/>
    </row>
    <row r="1305" spans="3:4" ht="14.25" x14ac:dyDescent="0.2">
      <c r="C1305" s="21"/>
      <c r="D1305" s="22"/>
    </row>
    <row r="1306" spans="3:4" ht="14.25" x14ac:dyDescent="0.2">
      <c r="C1306" s="21"/>
      <c r="D1306" s="22"/>
    </row>
    <row r="1307" spans="3:4" ht="14.25" x14ac:dyDescent="0.2">
      <c r="C1307" s="21"/>
      <c r="D1307" s="22"/>
    </row>
    <row r="1308" spans="3:4" ht="14.25" x14ac:dyDescent="0.2">
      <c r="C1308" s="21"/>
      <c r="D1308" s="22"/>
    </row>
    <row r="1309" spans="3:4" ht="14.25" x14ac:dyDescent="0.2">
      <c r="C1309" s="21"/>
      <c r="D1309" s="22"/>
    </row>
    <row r="1310" spans="3:4" ht="14.25" x14ac:dyDescent="0.2">
      <c r="C1310" s="21"/>
      <c r="D1310" s="22"/>
    </row>
    <row r="1311" spans="3:4" ht="14.25" x14ac:dyDescent="0.2">
      <c r="C1311" s="21"/>
      <c r="D1311" s="22"/>
    </row>
    <row r="1312" spans="3:4" ht="14.25" x14ac:dyDescent="0.2">
      <c r="C1312" s="21"/>
      <c r="D1312" s="22"/>
    </row>
    <row r="1313" spans="3:4" ht="14.25" x14ac:dyDescent="0.2">
      <c r="C1313" s="21"/>
      <c r="D1313" s="22"/>
    </row>
    <row r="1314" spans="3:4" ht="14.25" x14ac:dyDescent="0.2">
      <c r="C1314" s="21"/>
      <c r="D1314" s="22"/>
    </row>
    <row r="1315" spans="3:4" ht="14.25" x14ac:dyDescent="0.2">
      <c r="C1315" s="21"/>
      <c r="D1315" s="22"/>
    </row>
    <row r="1316" spans="3:4" ht="14.25" x14ac:dyDescent="0.2">
      <c r="C1316" s="21"/>
      <c r="D1316" s="22"/>
    </row>
    <row r="1317" spans="3:4" ht="14.25" x14ac:dyDescent="0.2">
      <c r="C1317" s="21"/>
      <c r="D1317" s="22"/>
    </row>
    <row r="1318" spans="3:4" ht="14.25" x14ac:dyDescent="0.2">
      <c r="C1318" s="21"/>
      <c r="D1318" s="22"/>
    </row>
    <row r="1319" spans="3:4" ht="14.25" x14ac:dyDescent="0.2">
      <c r="C1319" s="21"/>
      <c r="D1319" s="22"/>
    </row>
    <row r="1320" spans="3:4" ht="14.25" x14ac:dyDescent="0.2">
      <c r="C1320" s="21"/>
      <c r="D1320" s="22"/>
    </row>
    <row r="1321" spans="3:4" ht="14.25" x14ac:dyDescent="0.2">
      <c r="C1321" s="21"/>
      <c r="D1321" s="22"/>
    </row>
    <row r="1322" spans="3:4" ht="14.25" x14ac:dyDescent="0.2">
      <c r="C1322" s="21"/>
      <c r="D1322" s="22"/>
    </row>
    <row r="1323" spans="3:4" ht="14.25" x14ac:dyDescent="0.2">
      <c r="C1323" s="21"/>
      <c r="D1323" s="22"/>
    </row>
    <row r="1324" spans="3:4" ht="14.25" x14ac:dyDescent="0.2">
      <c r="C1324" s="21"/>
      <c r="D1324" s="22"/>
    </row>
    <row r="1325" spans="3:4" ht="14.25" x14ac:dyDescent="0.2">
      <c r="C1325" s="21"/>
      <c r="D1325" s="22"/>
    </row>
    <row r="1326" spans="3:4" ht="14.25" x14ac:dyDescent="0.2">
      <c r="C1326" s="21"/>
      <c r="D1326" s="22"/>
    </row>
    <row r="1327" spans="3:4" ht="14.25" x14ac:dyDescent="0.2">
      <c r="C1327" s="21"/>
      <c r="D1327" s="22"/>
    </row>
    <row r="1328" spans="3:4" ht="14.25" x14ac:dyDescent="0.2">
      <c r="C1328" s="21"/>
      <c r="D1328" s="22"/>
    </row>
    <row r="1329" spans="3:4" ht="14.25" x14ac:dyDescent="0.2">
      <c r="C1329" s="21"/>
      <c r="D1329" s="22"/>
    </row>
    <row r="1330" spans="3:4" ht="14.25" x14ac:dyDescent="0.2">
      <c r="C1330" s="21"/>
      <c r="D1330" s="22"/>
    </row>
    <row r="1331" spans="3:4" ht="14.25" x14ac:dyDescent="0.2">
      <c r="C1331" s="21"/>
      <c r="D1331" s="22"/>
    </row>
    <row r="1332" spans="3:4" ht="14.25" x14ac:dyDescent="0.2">
      <c r="C1332" s="21"/>
      <c r="D1332" s="22"/>
    </row>
    <row r="1333" spans="3:4" ht="14.25" x14ac:dyDescent="0.2">
      <c r="C1333" s="21"/>
      <c r="D1333" s="22"/>
    </row>
    <row r="1334" spans="3:4" ht="14.25" x14ac:dyDescent="0.2">
      <c r="C1334" s="21"/>
      <c r="D1334" s="22"/>
    </row>
    <row r="1335" spans="3:4" ht="14.25" x14ac:dyDescent="0.2">
      <c r="C1335" s="21"/>
      <c r="D1335" s="22"/>
    </row>
    <row r="1336" spans="3:4" ht="14.25" x14ac:dyDescent="0.2">
      <c r="C1336" s="21"/>
      <c r="D1336" s="22"/>
    </row>
    <row r="1337" spans="3:4" ht="14.25" x14ac:dyDescent="0.2">
      <c r="C1337" s="21"/>
      <c r="D1337" s="22"/>
    </row>
    <row r="1338" spans="3:4" ht="14.25" x14ac:dyDescent="0.2">
      <c r="C1338" s="21"/>
      <c r="D1338" s="22"/>
    </row>
    <row r="1339" spans="3:4" ht="14.25" x14ac:dyDescent="0.2">
      <c r="C1339" s="21"/>
      <c r="D1339" s="22"/>
    </row>
    <row r="1340" spans="3:4" ht="14.25" x14ac:dyDescent="0.2">
      <c r="C1340" s="21"/>
      <c r="D1340" s="22"/>
    </row>
    <row r="1341" spans="3:4" ht="14.25" x14ac:dyDescent="0.2">
      <c r="C1341" s="21"/>
      <c r="D1341" s="22"/>
    </row>
    <row r="1342" spans="3:4" ht="14.25" x14ac:dyDescent="0.2">
      <c r="C1342" s="21"/>
      <c r="D1342" s="22"/>
    </row>
    <row r="1343" spans="3:4" ht="14.25" x14ac:dyDescent="0.2">
      <c r="C1343" s="21"/>
      <c r="D1343" s="22"/>
    </row>
    <row r="1344" spans="3:4" ht="14.25" x14ac:dyDescent="0.2">
      <c r="C1344" s="21"/>
      <c r="D1344" s="22"/>
    </row>
    <row r="1345" spans="3:4" ht="14.25" x14ac:dyDescent="0.2">
      <c r="C1345" s="21"/>
      <c r="D1345" s="22"/>
    </row>
    <row r="1346" spans="3:4" ht="14.25" x14ac:dyDescent="0.2">
      <c r="C1346" s="21"/>
      <c r="D1346" s="22"/>
    </row>
    <row r="1347" spans="3:4" ht="14.25" x14ac:dyDescent="0.2">
      <c r="C1347" s="21"/>
      <c r="D1347" s="22"/>
    </row>
    <row r="1348" spans="3:4" ht="14.25" x14ac:dyDescent="0.2">
      <c r="C1348" s="21"/>
      <c r="D1348" s="22"/>
    </row>
    <row r="1349" spans="3:4" ht="14.25" x14ac:dyDescent="0.2">
      <c r="C1349" s="21"/>
      <c r="D1349" s="22"/>
    </row>
    <row r="1350" spans="3:4" ht="14.25" x14ac:dyDescent="0.2">
      <c r="C1350" s="21"/>
      <c r="D1350" s="22"/>
    </row>
    <row r="1351" spans="3:4" ht="14.25" x14ac:dyDescent="0.2">
      <c r="C1351" s="21"/>
      <c r="D1351" s="22"/>
    </row>
    <row r="1352" spans="3:4" ht="14.25" x14ac:dyDescent="0.2">
      <c r="C1352" s="21"/>
      <c r="D1352" s="22"/>
    </row>
    <row r="1353" spans="3:4" ht="14.25" x14ac:dyDescent="0.2">
      <c r="C1353" s="21"/>
      <c r="D1353" s="22"/>
    </row>
    <row r="1354" spans="3:4" ht="14.25" x14ac:dyDescent="0.2">
      <c r="C1354" s="21"/>
      <c r="D1354" s="22"/>
    </row>
    <row r="1355" spans="3:4" ht="14.25" x14ac:dyDescent="0.2">
      <c r="C1355" s="21"/>
      <c r="D1355" s="22"/>
    </row>
    <row r="1356" spans="3:4" ht="14.25" x14ac:dyDescent="0.2">
      <c r="C1356" s="21"/>
      <c r="D1356" s="22"/>
    </row>
    <row r="1357" spans="3:4" ht="14.25" x14ac:dyDescent="0.2">
      <c r="C1357" s="21"/>
      <c r="D1357" s="22"/>
    </row>
    <row r="1358" spans="3:4" ht="14.25" x14ac:dyDescent="0.2">
      <c r="C1358" s="21"/>
      <c r="D1358" s="22"/>
    </row>
    <row r="1359" spans="3:4" ht="14.25" x14ac:dyDescent="0.2">
      <c r="C1359" s="21"/>
      <c r="D1359" s="22"/>
    </row>
    <row r="1360" spans="3:4" ht="14.25" x14ac:dyDescent="0.2">
      <c r="C1360" s="21"/>
      <c r="D1360" s="22"/>
    </row>
    <row r="1361" spans="3:4" ht="14.25" x14ac:dyDescent="0.2">
      <c r="C1361" s="21"/>
      <c r="D1361" s="22"/>
    </row>
    <row r="1362" spans="3:4" ht="14.25" x14ac:dyDescent="0.2">
      <c r="C1362" s="21"/>
      <c r="D1362" s="22"/>
    </row>
    <row r="1363" spans="3:4" ht="14.25" x14ac:dyDescent="0.2">
      <c r="C1363" s="21"/>
      <c r="D1363" s="22"/>
    </row>
    <row r="1364" spans="3:4" ht="14.25" x14ac:dyDescent="0.2">
      <c r="C1364" s="21"/>
      <c r="D1364" s="22"/>
    </row>
    <row r="1365" spans="3:4" ht="14.25" x14ac:dyDescent="0.2">
      <c r="C1365" s="21"/>
      <c r="D1365" s="22"/>
    </row>
    <row r="1366" spans="3:4" ht="14.25" x14ac:dyDescent="0.2">
      <c r="C1366" s="21"/>
      <c r="D1366" s="22"/>
    </row>
    <row r="1367" spans="3:4" ht="14.25" x14ac:dyDescent="0.2">
      <c r="C1367" s="21"/>
      <c r="D1367" s="22"/>
    </row>
    <row r="1368" spans="3:4" ht="14.25" x14ac:dyDescent="0.2">
      <c r="C1368" s="21"/>
      <c r="D1368" s="22"/>
    </row>
    <row r="1369" spans="3:4" ht="14.25" x14ac:dyDescent="0.2">
      <c r="C1369" s="21"/>
      <c r="D1369" s="22"/>
    </row>
    <row r="1370" spans="3:4" ht="14.25" x14ac:dyDescent="0.2">
      <c r="C1370" s="21"/>
      <c r="D1370" s="22"/>
    </row>
    <row r="1371" spans="3:4" ht="14.25" x14ac:dyDescent="0.2">
      <c r="C1371" s="21"/>
      <c r="D1371" s="22"/>
    </row>
    <row r="1372" spans="3:4" ht="14.25" x14ac:dyDescent="0.2">
      <c r="C1372" s="21"/>
      <c r="D1372" s="22"/>
    </row>
    <row r="1373" spans="3:4" ht="14.25" x14ac:dyDescent="0.2">
      <c r="C1373" s="21"/>
      <c r="D1373" s="22"/>
    </row>
    <row r="1374" spans="3:4" ht="14.25" x14ac:dyDescent="0.2">
      <c r="C1374" s="21"/>
      <c r="D1374" s="22"/>
    </row>
    <row r="1375" spans="3:4" ht="14.25" x14ac:dyDescent="0.2">
      <c r="C1375" s="21"/>
      <c r="D1375" s="22"/>
    </row>
    <row r="1376" spans="3:4" ht="14.25" x14ac:dyDescent="0.2">
      <c r="C1376" s="21"/>
      <c r="D1376" s="22"/>
    </row>
    <row r="1377" spans="3:4" ht="14.25" x14ac:dyDescent="0.2">
      <c r="C1377" s="21"/>
      <c r="D1377" s="22"/>
    </row>
    <row r="1378" spans="3:4" ht="14.25" x14ac:dyDescent="0.2">
      <c r="C1378" s="21"/>
      <c r="D1378" s="22"/>
    </row>
    <row r="1379" spans="3:4" ht="14.25" x14ac:dyDescent="0.2">
      <c r="C1379" s="21"/>
      <c r="D1379" s="22"/>
    </row>
    <row r="1380" spans="3:4" ht="14.25" x14ac:dyDescent="0.2">
      <c r="C1380" s="21"/>
      <c r="D1380" s="22"/>
    </row>
    <row r="1381" spans="3:4" ht="14.25" x14ac:dyDescent="0.2">
      <c r="C1381" s="21"/>
      <c r="D1381" s="22"/>
    </row>
    <row r="1382" spans="3:4" ht="14.25" x14ac:dyDescent="0.2">
      <c r="C1382" s="21"/>
      <c r="D1382" s="22"/>
    </row>
    <row r="1383" spans="3:4" ht="14.25" x14ac:dyDescent="0.2">
      <c r="C1383" s="21"/>
      <c r="D1383" s="22"/>
    </row>
    <row r="1384" spans="3:4" ht="14.25" x14ac:dyDescent="0.2">
      <c r="C1384" s="21"/>
      <c r="D1384" s="22"/>
    </row>
    <row r="1385" spans="3:4" ht="14.25" x14ac:dyDescent="0.2">
      <c r="C1385" s="21"/>
      <c r="D1385" s="22"/>
    </row>
    <row r="1386" spans="3:4" ht="14.25" x14ac:dyDescent="0.2">
      <c r="C1386" s="21"/>
      <c r="D1386" s="22"/>
    </row>
    <row r="1387" spans="3:4" ht="14.25" x14ac:dyDescent="0.2">
      <c r="C1387" s="21"/>
      <c r="D1387" s="22"/>
    </row>
    <row r="1388" spans="3:4" ht="14.25" x14ac:dyDescent="0.2">
      <c r="C1388" s="21"/>
      <c r="D1388" s="22"/>
    </row>
    <row r="1389" spans="3:4" ht="14.25" x14ac:dyDescent="0.2">
      <c r="C1389" s="21"/>
      <c r="D1389" s="22"/>
    </row>
    <row r="1390" spans="3:4" ht="14.25" x14ac:dyDescent="0.2">
      <c r="C1390" s="21"/>
      <c r="D1390" s="22"/>
    </row>
    <row r="1391" spans="3:4" ht="14.25" x14ac:dyDescent="0.2">
      <c r="C1391" s="21"/>
      <c r="D1391" s="22"/>
    </row>
    <row r="1392" spans="3:4" ht="14.25" x14ac:dyDescent="0.2">
      <c r="C1392" s="21"/>
      <c r="D1392" s="22"/>
    </row>
    <row r="1393" spans="3:4" ht="14.25" x14ac:dyDescent="0.2">
      <c r="C1393" s="21"/>
      <c r="D1393" s="22"/>
    </row>
    <row r="1394" spans="3:4" ht="14.25" x14ac:dyDescent="0.2">
      <c r="C1394" s="21"/>
      <c r="D1394" s="22"/>
    </row>
    <row r="1395" spans="3:4" ht="14.25" x14ac:dyDescent="0.2">
      <c r="C1395" s="21"/>
      <c r="D1395" s="22"/>
    </row>
    <row r="1396" spans="3:4" ht="14.25" x14ac:dyDescent="0.2">
      <c r="C1396" s="21"/>
      <c r="D1396" s="22"/>
    </row>
    <row r="1397" spans="3:4" ht="14.25" x14ac:dyDescent="0.2">
      <c r="C1397" s="21"/>
      <c r="D1397" s="22"/>
    </row>
    <row r="1398" spans="3:4" ht="14.25" x14ac:dyDescent="0.2">
      <c r="C1398" s="21"/>
      <c r="D1398" s="22"/>
    </row>
    <row r="1399" spans="3:4" ht="14.25" x14ac:dyDescent="0.2">
      <c r="C1399" s="21"/>
      <c r="D1399" s="22"/>
    </row>
    <row r="1400" spans="3:4" ht="14.25" x14ac:dyDescent="0.2">
      <c r="C1400" s="21"/>
      <c r="D1400" s="22"/>
    </row>
    <row r="1401" spans="3:4" ht="14.25" x14ac:dyDescent="0.2">
      <c r="C1401" s="21"/>
      <c r="D1401" s="22"/>
    </row>
    <row r="1402" spans="3:4" ht="14.25" x14ac:dyDescent="0.2">
      <c r="C1402" s="21"/>
      <c r="D1402" s="22"/>
    </row>
    <row r="1403" spans="3:4" ht="14.25" x14ac:dyDescent="0.2">
      <c r="C1403" s="21"/>
      <c r="D1403" s="22"/>
    </row>
    <row r="1404" spans="3:4" ht="14.25" x14ac:dyDescent="0.2">
      <c r="C1404" s="21"/>
      <c r="D1404" s="22"/>
    </row>
    <row r="1405" spans="3:4" ht="14.25" x14ac:dyDescent="0.2">
      <c r="C1405" s="21"/>
      <c r="D1405" s="22"/>
    </row>
    <row r="1406" spans="3:4" ht="14.25" x14ac:dyDescent="0.2">
      <c r="C1406" s="21"/>
      <c r="D1406" s="22"/>
    </row>
    <row r="1407" spans="3:4" ht="14.25" x14ac:dyDescent="0.2">
      <c r="C1407" s="21"/>
      <c r="D1407" s="22"/>
    </row>
    <row r="1408" spans="3:4" ht="14.25" x14ac:dyDescent="0.2">
      <c r="C1408" s="21"/>
      <c r="D1408" s="22"/>
    </row>
    <row r="1409" spans="3:4" ht="14.25" x14ac:dyDescent="0.2">
      <c r="C1409" s="21"/>
      <c r="D1409" s="22"/>
    </row>
    <row r="1410" spans="3:4" ht="14.25" x14ac:dyDescent="0.2">
      <c r="C1410" s="21"/>
      <c r="D1410" s="22"/>
    </row>
    <row r="1411" spans="3:4" ht="14.25" x14ac:dyDescent="0.2">
      <c r="C1411" s="21"/>
      <c r="D1411" s="22"/>
    </row>
    <row r="1412" spans="3:4" ht="14.25" x14ac:dyDescent="0.2">
      <c r="C1412" s="21"/>
      <c r="D1412" s="22"/>
    </row>
    <row r="1413" spans="3:4" ht="14.25" x14ac:dyDescent="0.2">
      <c r="C1413" s="21"/>
      <c r="D1413" s="22"/>
    </row>
    <row r="1414" spans="3:4" ht="14.25" x14ac:dyDescent="0.2">
      <c r="C1414" s="21"/>
      <c r="D1414" s="22"/>
    </row>
    <row r="1415" spans="3:4" ht="14.25" x14ac:dyDescent="0.2">
      <c r="C1415" s="21"/>
      <c r="D1415" s="22"/>
    </row>
    <row r="1416" spans="3:4" ht="14.25" x14ac:dyDescent="0.2">
      <c r="C1416" s="21"/>
      <c r="D1416" s="22"/>
    </row>
    <row r="1417" spans="3:4" ht="14.25" x14ac:dyDescent="0.2">
      <c r="C1417" s="21"/>
      <c r="D1417" s="22"/>
    </row>
    <row r="1418" spans="3:4" ht="14.25" x14ac:dyDescent="0.2">
      <c r="C1418" s="21"/>
      <c r="D1418" s="22"/>
    </row>
    <row r="1419" spans="3:4" ht="14.25" x14ac:dyDescent="0.2">
      <c r="C1419" s="21"/>
      <c r="D1419" s="22"/>
    </row>
    <row r="1420" spans="3:4" ht="14.25" x14ac:dyDescent="0.2">
      <c r="C1420" s="21"/>
      <c r="D1420" s="22"/>
    </row>
    <row r="1421" spans="3:4" ht="14.25" x14ac:dyDescent="0.2">
      <c r="C1421" s="21"/>
      <c r="D1421" s="22"/>
    </row>
    <row r="1422" spans="3:4" ht="14.25" x14ac:dyDescent="0.2">
      <c r="C1422" s="21"/>
      <c r="D1422" s="22"/>
    </row>
    <row r="1423" spans="3:4" ht="14.25" x14ac:dyDescent="0.2">
      <c r="C1423" s="21"/>
      <c r="D1423" s="22"/>
    </row>
    <row r="1424" spans="3:4" ht="14.25" x14ac:dyDescent="0.2">
      <c r="C1424" s="21"/>
      <c r="D1424" s="22"/>
    </row>
    <row r="1425" spans="3:4" ht="14.25" x14ac:dyDescent="0.2">
      <c r="C1425" s="21"/>
      <c r="D1425" s="22"/>
    </row>
    <row r="1426" spans="3:4" ht="14.25" x14ac:dyDescent="0.2">
      <c r="C1426" s="21"/>
      <c r="D1426" s="22"/>
    </row>
    <row r="1427" spans="3:4" ht="14.25" x14ac:dyDescent="0.2">
      <c r="C1427" s="21"/>
      <c r="D1427" s="22"/>
    </row>
    <row r="1428" spans="3:4" ht="14.25" x14ac:dyDescent="0.2">
      <c r="C1428" s="21"/>
      <c r="D1428" s="22"/>
    </row>
    <row r="1429" spans="3:4" ht="14.25" x14ac:dyDescent="0.2">
      <c r="C1429" s="21"/>
      <c r="D1429" s="22"/>
    </row>
    <row r="1430" spans="3:4" ht="14.25" x14ac:dyDescent="0.2">
      <c r="C1430" s="21"/>
      <c r="D1430" s="22"/>
    </row>
    <row r="1431" spans="3:4" ht="14.25" x14ac:dyDescent="0.2">
      <c r="C1431" s="21"/>
      <c r="D1431" s="22"/>
    </row>
    <row r="1432" spans="3:4" ht="14.25" x14ac:dyDescent="0.2">
      <c r="C1432" s="21"/>
      <c r="D1432" s="22"/>
    </row>
    <row r="1433" spans="3:4" ht="14.25" x14ac:dyDescent="0.2">
      <c r="C1433" s="21"/>
      <c r="D1433" s="22"/>
    </row>
    <row r="1434" spans="3:4" ht="14.25" x14ac:dyDescent="0.2">
      <c r="C1434" s="21"/>
      <c r="D1434" s="22"/>
    </row>
    <row r="1435" spans="3:4" ht="14.25" x14ac:dyDescent="0.2">
      <c r="C1435" s="21"/>
      <c r="D1435" s="22"/>
    </row>
    <row r="1436" spans="3:4" ht="14.25" x14ac:dyDescent="0.2">
      <c r="C1436" s="21"/>
      <c r="D1436" s="22"/>
    </row>
    <row r="1437" spans="3:4" ht="14.25" x14ac:dyDescent="0.2">
      <c r="C1437" s="21"/>
      <c r="D1437" s="22"/>
    </row>
    <row r="1438" spans="3:4" ht="14.25" x14ac:dyDescent="0.2">
      <c r="C1438" s="21"/>
      <c r="D1438" s="22"/>
    </row>
    <row r="1439" spans="3:4" ht="14.25" x14ac:dyDescent="0.2">
      <c r="C1439" s="21"/>
      <c r="D1439" s="22"/>
    </row>
    <row r="1440" spans="3:4" ht="14.25" x14ac:dyDescent="0.2">
      <c r="C1440" s="21"/>
      <c r="D1440" s="22"/>
    </row>
    <row r="1441" spans="3:4" ht="14.25" x14ac:dyDescent="0.2">
      <c r="C1441" s="21"/>
      <c r="D1441" s="22"/>
    </row>
    <row r="1442" spans="3:4" ht="14.25" x14ac:dyDescent="0.2">
      <c r="C1442" s="21"/>
      <c r="D1442" s="22"/>
    </row>
    <row r="1443" spans="3:4" ht="14.25" x14ac:dyDescent="0.2">
      <c r="C1443" s="21"/>
      <c r="D1443" s="22"/>
    </row>
    <row r="1444" spans="3:4" ht="14.25" x14ac:dyDescent="0.2">
      <c r="C1444" s="21"/>
      <c r="D1444" s="22"/>
    </row>
    <row r="1445" spans="3:4" ht="14.25" x14ac:dyDescent="0.2">
      <c r="C1445" s="21"/>
      <c r="D1445" s="22"/>
    </row>
    <row r="1446" spans="3:4" ht="14.25" x14ac:dyDescent="0.2">
      <c r="C1446" s="21"/>
      <c r="D1446" s="22"/>
    </row>
    <row r="1447" spans="3:4" ht="14.25" x14ac:dyDescent="0.2">
      <c r="C1447" s="21"/>
      <c r="D1447" s="22"/>
    </row>
    <row r="1448" spans="3:4" ht="14.25" x14ac:dyDescent="0.2">
      <c r="C1448" s="21"/>
      <c r="D1448" s="22"/>
    </row>
    <row r="1449" spans="3:4" ht="14.25" x14ac:dyDescent="0.2">
      <c r="C1449" s="21"/>
      <c r="D1449" s="22"/>
    </row>
    <row r="1450" spans="3:4" ht="14.25" x14ac:dyDescent="0.2">
      <c r="C1450" s="21"/>
      <c r="D1450" s="22"/>
    </row>
    <row r="1451" spans="3:4" ht="14.25" x14ac:dyDescent="0.2">
      <c r="C1451" s="21"/>
      <c r="D1451" s="22"/>
    </row>
    <row r="1452" spans="3:4" ht="14.25" x14ac:dyDescent="0.2">
      <c r="C1452" s="21"/>
      <c r="D1452" s="22"/>
    </row>
    <row r="1453" spans="3:4" ht="14.25" x14ac:dyDescent="0.2">
      <c r="C1453" s="21"/>
      <c r="D1453" s="22"/>
    </row>
    <row r="1454" spans="3:4" ht="14.25" x14ac:dyDescent="0.2">
      <c r="C1454" s="21"/>
      <c r="D1454" s="22"/>
    </row>
    <row r="1455" spans="3:4" ht="14.25" x14ac:dyDescent="0.2">
      <c r="C1455" s="21"/>
      <c r="D1455" s="22"/>
    </row>
    <row r="1456" spans="3:4" ht="14.25" x14ac:dyDescent="0.2">
      <c r="C1456" s="21"/>
      <c r="D1456" s="22"/>
    </row>
    <row r="1457" spans="3:4" ht="14.25" x14ac:dyDescent="0.2">
      <c r="C1457" s="21"/>
      <c r="D1457" s="22"/>
    </row>
    <row r="1458" spans="3:4" ht="14.25" x14ac:dyDescent="0.2">
      <c r="C1458" s="21"/>
      <c r="D1458" s="22"/>
    </row>
    <row r="1459" spans="3:4" ht="14.25" x14ac:dyDescent="0.2">
      <c r="C1459" s="21"/>
      <c r="D1459" s="22"/>
    </row>
    <row r="1460" spans="3:4" ht="14.25" x14ac:dyDescent="0.2">
      <c r="C1460" s="21"/>
      <c r="D1460" s="22"/>
    </row>
    <row r="1461" spans="3:4" ht="14.25" x14ac:dyDescent="0.2">
      <c r="C1461" s="21"/>
      <c r="D1461" s="22"/>
    </row>
    <row r="1462" spans="3:4" ht="14.25" x14ac:dyDescent="0.2">
      <c r="C1462" s="21"/>
      <c r="D1462" s="22"/>
    </row>
    <row r="1463" spans="3:4" ht="14.25" x14ac:dyDescent="0.2">
      <c r="C1463" s="21"/>
      <c r="D1463" s="22"/>
    </row>
    <row r="1464" spans="3:4" ht="14.25" x14ac:dyDescent="0.2">
      <c r="C1464" s="21"/>
      <c r="D1464" s="22"/>
    </row>
    <row r="1465" spans="3:4" ht="14.25" x14ac:dyDescent="0.2">
      <c r="C1465" s="21"/>
      <c r="D1465" s="22"/>
    </row>
    <row r="1466" spans="3:4" ht="14.25" x14ac:dyDescent="0.2">
      <c r="C1466" s="21"/>
      <c r="D1466" s="22"/>
    </row>
    <row r="1467" spans="3:4" ht="14.25" x14ac:dyDescent="0.2">
      <c r="C1467" s="21"/>
      <c r="D1467" s="22"/>
    </row>
    <row r="1468" spans="3:4" ht="14.25" x14ac:dyDescent="0.2">
      <c r="C1468" s="21"/>
      <c r="D1468" s="22"/>
    </row>
    <row r="1469" spans="3:4" ht="14.25" x14ac:dyDescent="0.2">
      <c r="C1469" s="21"/>
      <c r="D1469" s="22"/>
    </row>
    <row r="1470" spans="3:4" ht="14.25" x14ac:dyDescent="0.2">
      <c r="C1470" s="21"/>
      <c r="D1470" s="22"/>
    </row>
    <row r="1471" spans="3:4" ht="14.25" x14ac:dyDescent="0.2">
      <c r="C1471" s="21"/>
      <c r="D1471" s="22"/>
    </row>
    <row r="1472" spans="3:4" ht="14.25" x14ac:dyDescent="0.2">
      <c r="C1472" s="21"/>
      <c r="D1472" s="22"/>
    </row>
    <row r="1473" spans="3:4" ht="14.25" x14ac:dyDescent="0.2">
      <c r="C1473" s="21"/>
      <c r="D1473" s="22"/>
    </row>
    <row r="1474" spans="3:4" ht="14.25" x14ac:dyDescent="0.2">
      <c r="C1474" s="21"/>
      <c r="D1474" s="22"/>
    </row>
    <row r="1475" spans="3:4" ht="14.25" x14ac:dyDescent="0.2">
      <c r="C1475" s="21"/>
      <c r="D1475" s="22"/>
    </row>
    <row r="1476" spans="3:4" ht="14.25" x14ac:dyDescent="0.2">
      <c r="C1476" s="21"/>
      <c r="D1476" s="22"/>
    </row>
    <row r="1477" spans="3:4" ht="14.25" x14ac:dyDescent="0.2">
      <c r="C1477" s="21"/>
      <c r="D1477" s="22"/>
    </row>
    <row r="1478" spans="3:4" ht="14.25" x14ac:dyDescent="0.2">
      <c r="C1478" s="21"/>
      <c r="D1478" s="22"/>
    </row>
    <row r="1479" spans="3:4" ht="14.25" x14ac:dyDescent="0.2">
      <c r="C1479" s="21"/>
      <c r="D1479" s="22"/>
    </row>
    <row r="1480" spans="3:4" ht="14.25" x14ac:dyDescent="0.2">
      <c r="C1480" s="21"/>
      <c r="D1480" s="22"/>
    </row>
    <row r="1481" spans="3:4" ht="14.25" x14ac:dyDescent="0.2">
      <c r="C1481" s="21"/>
      <c r="D1481" s="22"/>
    </row>
    <row r="1482" spans="3:4" ht="14.25" x14ac:dyDescent="0.2">
      <c r="C1482" s="21"/>
      <c r="D1482" s="22"/>
    </row>
    <row r="1483" spans="3:4" ht="14.25" x14ac:dyDescent="0.2">
      <c r="C1483" s="21"/>
      <c r="D1483" s="22"/>
    </row>
    <row r="1484" spans="3:4" ht="14.25" x14ac:dyDescent="0.2">
      <c r="C1484" s="21"/>
      <c r="D1484" s="22"/>
    </row>
    <row r="1485" spans="3:4" ht="14.25" x14ac:dyDescent="0.2">
      <c r="C1485" s="21"/>
      <c r="D1485" s="22"/>
    </row>
    <row r="1486" spans="3:4" ht="14.25" x14ac:dyDescent="0.2">
      <c r="C1486" s="21"/>
      <c r="D1486" s="22"/>
    </row>
    <row r="1487" spans="3:4" ht="14.25" x14ac:dyDescent="0.2">
      <c r="C1487" s="21"/>
      <c r="D1487" s="22"/>
    </row>
    <row r="1488" spans="3:4" ht="14.25" x14ac:dyDescent="0.2">
      <c r="C1488" s="21"/>
      <c r="D1488" s="22"/>
    </row>
    <row r="1489" spans="3:4" ht="14.25" x14ac:dyDescent="0.2">
      <c r="C1489" s="21"/>
      <c r="D1489" s="22"/>
    </row>
    <row r="1490" spans="3:4" ht="14.25" x14ac:dyDescent="0.2">
      <c r="C1490" s="21"/>
      <c r="D1490" s="22"/>
    </row>
    <row r="1491" spans="3:4" ht="14.25" x14ac:dyDescent="0.2">
      <c r="C1491" s="21"/>
      <c r="D1491" s="22"/>
    </row>
    <row r="1492" spans="3:4" ht="14.25" x14ac:dyDescent="0.2">
      <c r="C1492" s="21"/>
      <c r="D1492" s="22"/>
    </row>
    <row r="1493" spans="3:4" ht="14.25" x14ac:dyDescent="0.2">
      <c r="C1493" s="21"/>
      <c r="D1493" s="22"/>
    </row>
    <row r="1494" spans="3:4" ht="14.25" x14ac:dyDescent="0.2">
      <c r="C1494" s="21"/>
      <c r="D1494" s="22"/>
    </row>
    <row r="1495" spans="3:4" ht="14.25" x14ac:dyDescent="0.2">
      <c r="C1495" s="21"/>
      <c r="D1495" s="22"/>
    </row>
    <row r="1496" spans="3:4" ht="14.25" x14ac:dyDescent="0.2">
      <c r="C1496" s="21"/>
      <c r="D1496" s="22"/>
    </row>
    <row r="1497" spans="3:4" ht="14.25" x14ac:dyDescent="0.2">
      <c r="C1497" s="21"/>
      <c r="D1497" s="22"/>
    </row>
    <row r="1498" spans="3:4" ht="14.25" x14ac:dyDescent="0.2">
      <c r="C1498" s="21"/>
      <c r="D1498" s="22"/>
    </row>
    <row r="1499" spans="3:4" ht="14.25" x14ac:dyDescent="0.2">
      <c r="C1499" s="21"/>
      <c r="D1499" s="22"/>
    </row>
    <row r="1500" spans="3:4" ht="14.25" x14ac:dyDescent="0.2">
      <c r="C1500" s="21"/>
      <c r="D1500" s="22"/>
    </row>
    <row r="1501" spans="3:4" ht="14.25" x14ac:dyDescent="0.2">
      <c r="C1501" s="21"/>
      <c r="D1501" s="22"/>
    </row>
    <row r="1502" spans="3:4" ht="14.25" x14ac:dyDescent="0.2">
      <c r="C1502" s="21"/>
      <c r="D1502" s="22"/>
    </row>
    <row r="1503" spans="3:4" ht="14.25" x14ac:dyDescent="0.2">
      <c r="C1503" s="21"/>
      <c r="D1503" s="22"/>
    </row>
    <row r="1504" spans="3:4" ht="14.25" x14ac:dyDescent="0.2">
      <c r="C1504" s="21"/>
      <c r="D1504" s="22"/>
    </row>
    <row r="1505" spans="3:4" ht="14.25" x14ac:dyDescent="0.2">
      <c r="C1505" s="21"/>
      <c r="D1505" s="22"/>
    </row>
    <row r="1506" spans="3:4" ht="14.25" x14ac:dyDescent="0.2">
      <c r="C1506" s="21"/>
      <c r="D1506" s="22"/>
    </row>
    <row r="1507" spans="3:4" ht="14.25" x14ac:dyDescent="0.2">
      <c r="C1507" s="21"/>
      <c r="D1507" s="22"/>
    </row>
    <row r="1508" spans="3:4" ht="14.25" x14ac:dyDescent="0.2">
      <c r="C1508" s="21"/>
      <c r="D1508" s="22"/>
    </row>
    <row r="1509" spans="3:4" ht="14.25" x14ac:dyDescent="0.2">
      <c r="C1509" s="21"/>
      <c r="D1509" s="22"/>
    </row>
    <row r="1510" spans="3:4" ht="14.25" x14ac:dyDescent="0.2">
      <c r="C1510" s="21"/>
      <c r="D1510" s="22"/>
    </row>
    <row r="1511" spans="3:4" ht="14.25" x14ac:dyDescent="0.2">
      <c r="C1511" s="21"/>
      <c r="D1511" s="22"/>
    </row>
    <row r="1512" spans="3:4" ht="14.25" x14ac:dyDescent="0.2">
      <c r="C1512" s="21"/>
      <c r="D1512" s="22"/>
    </row>
    <row r="1513" spans="3:4" ht="14.25" x14ac:dyDescent="0.2">
      <c r="C1513" s="21"/>
      <c r="D1513" s="22"/>
    </row>
    <row r="1514" spans="3:4" ht="14.25" x14ac:dyDescent="0.2">
      <c r="C1514" s="21"/>
      <c r="D1514" s="22"/>
    </row>
    <row r="1515" spans="3:4" ht="14.25" x14ac:dyDescent="0.2">
      <c r="C1515" s="21"/>
      <c r="D1515" s="22"/>
    </row>
    <row r="1516" spans="3:4" ht="14.25" x14ac:dyDescent="0.2">
      <c r="C1516" s="21"/>
      <c r="D1516" s="22"/>
    </row>
    <row r="1517" spans="3:4" ht="14.25" x14ac:dyDescent="0.2">
      <c r="C1517" s="21"/>
      <c r="D1517" s="22"/>
    </row>
    <row r="1518" spans="3:4" ht="14.25" x14ac:dyDescent="0.2">
      <c r="C1518" s="21"/>
      <c r="D1518" s="22"/>
    </row>
    <row r="1519" spans="3:4" ht="14.25" x14ac:dyDescent="0.2">
      <c r="C1519" s="21"/>
      <c r="D1519" s="22"/>
    </row>
    <row r="1520" spans="3:4" ht="14.25" x14ac:dyDescent="0.2">
      <c r="C1520" s="21"/>
      <c r="D1520" s="22"/>
    </row>
    <row r="1521" spans="3:4" ht="14.25" x14ac:dyDescent="0.2">
      <c r="C1521" s="21"/>
      <c r="D1521" s="22"/>
    </row>
    <row r="1522" spans="3:4" ht="14.25" x14ac:dyDescent="0.2">
      <c r="C1522" s="21"/>
      <c r="D1522" s="22"/>
    </row>
    <row r="1523" spans="3:4" ht="14.25" x14ac:dyDescent="0.2">
      <c r="C1523" s="21"/>
      <c r="D1523" s="22"/>
    </row>
    <row r="1524" spans="3:4" ht="14.25" x14ac:dyDescent="0.2">
      <c r="C1524" s="21"/>
      <c r="D1524" s="22"/>
    </row>
    <row r="1525" spans="3:4" ht="14.25" x14ac:dyDescent="0.2">
      <c r="C1525" s="21"/>
      <c r="D1525" s="22"/>
    </row>
    <row r="1526" spans="3:4" ht="14.25" x14ac:dyDescent="0.2">
      <c r="C1526" s="21"/>
      <c r="D1526" s="22"/>
    </row>
    <row r="1527" spans="3:4" ht="14.25" x14ac:dyDescent="0.2">
      <c r="C1527" s="21"/>
      <c r="D1527" s="22"/>
    </row>
    <row r="1528" spans="3:4" ht="14.25" x14ac:dyDescent="0.2">
      <c r="C1528" s="21"/>
      <c r="D1528" s="22"/>
    </row>
    <row r="1529" spans="3:4" ht="14.25" x14ac:dyDescent="0.2">
      <c r="C1529" s="21"/>
      <c r="D1529" s="22"/>
    </row>
    <row r="1530" spans="3:4" ht="14.25" x14ac:dyDescent="0.2">
      <c r="C1530" s="21"/>
      <c r="D1530" s="22"/>
    </row>
    <row r="1531" spans="3:4" ht="14.25" x14ac:dyDescent="0.2">
      <c r="C1531" s="21"/>
      <c r="D1531" s="22"/>
    </row>
    <row r="1532" spans="3:4" ht="14.25" x14ac:dyDescent="0.2">
      <c r="C1532" s="21"/>
      <c r="D1532" s="22"/>
    </row>
    <row r="1533" spans="3:4" ht="14.25" x14ac:dyDescent="0.2">
      <c r="C1533" s="21"/>
      <c r="D1533" s="22"/>
    </row>
    <row r="1534" spans="3:4" ht="14.25" x14ac:dyDescent="0.2">
      <c r="C1534" s="21"/>
      <c r="D1534" s="22"/>
    </row>
    <row r="1535" spans="3:4" ht="14.25" x14ac:dyDescent="0.2">
      <c r="C1535" s="21"/>
      <c r="D1535" s="22"/>
    </row>
    <row r="1536" spans="3:4" ht="14.25" x14ac:dyDescent="0.2">
      <c r="C1536" s="21"/>
      <c r="D1536" s="22"/>
    </row>
    <row r="1537" spans="3:4" ht="14.25" x14ac:dyDescent="0.2">
      <c r="C1537" s="21"/>
      <c r="D1537" s="22"/>
    </row>
    <row r="1538" spans="3:4" ht="14.25" x14ac:dyDescent="0.2">
      <c r="C1538" s="21"/>
      <c r="D1538" s="22"/>
    </row>
    <row r="1539" spans="3:4" ht="14.25" x14ac:dyDescent="0.2">
      <c r="C1539" s="21"/>
      <c r="D1539" s="22"/>
    </row>
    <row r="1540" spans="3:4" ht="14.25" x14ac:dyDescent="0.2">
      <c r="C1540" s="21"/>
      <c r="D1540" s="22"/>
    </row>
    <row r="1541" spans="3:4" ht="14.25" x14ac:dyDescent="0.2">
      <c r="C1541" s="21"/>
      <c r="D1541" s="22"/>
    </row>
    <row r="1542" spans="3:4" ht="14.25" x14ac:dyDescent="0.2">
      <c r="C1542" s="21"/>
      <c r="D1542" s="22"/>
    </row>
    <row r="1543" spans="3:4" ht="14.25" x14ac:dyDescent="0.2">
      <c r="C1543" s="21"/>
      <c r="D1543" s="22"/>
    </row>
    <row r="1544" spans="3:4" ht="14.25" x14ac:dyDescent="0.2">
      <c r="C1544" s="21"/>
      <c r="D1544" s="22"/>
    </row>
    <row r="1545" spans="3:4" ht="14.25" x14ac:dyDescent="0.2">
      <c r="C1545" s="21"/>
      <c r="D1545" s="22"/>
    </row>
    <row r="1546" spans="3:4" ht="14.25" x14ac:dyDescent="0.2">
      <c r="C1546" s="21"/>
      <c r="D1546" s="22"/>
    </row>
    <row r="1547" spans="3:4" ht="14.25" x14ac:dyDescent="0.2">
      <c r="C1547" s="21"/>
      <c r="D1547" s="22"/>
    </row>
    <row r="1548" spans="3:4" ht="14.25" x14ac:dyDescent="0.2">
      <c r="C1548" s="21"/>
      <c r="D1548" s="22"/>
    </row>
    <row r="1549" spans="3:4" ht="14.25" x14ac:dyDescent="0.2">
      <c r="C1549" s="21"/>
      <c r="D1549" s="22"/>
    </row>
    <row r="1550" spans="3:4" ht="14.25" x14ac:dyDescent="0.2">
      <c r="C1550" s="21"/>
      <c r="D1550" s="22"/>
    </row>
    <row r="1551" spans="3:4" ht="14.25" x14ac:dyDescent="0.2">
      <c r="C1551" s="21"/>
      <c r="D1551" s="22"/>
    </row>
    <row r="1552" spans="3:4" ht="14.25" x14ac:dyDescent="0.2">
      <c r="C1552" s="21"/>
      <c r="D1552" s="22"/>
    </row>
    <row r="1553" spans="3:4" ht="14.25" x14ac:dyDescent="0.2">
      <c r="C1553" s="21"/>
      <c r="D1553" s="22"/>
    </row>
    <row r="1554" spans="3:4" ht="14.25" x14ac:dyDescent="0.2">
      <c r="C1554" s="21"/>
      <c r="D1554" s="22"/>
    </row>
    <row r="1555" spans="3:4" ht="14.25" x14ac:dyDescent="0.2">
      <c r="C1555" s="21"/>
      <c r="D1555" s="22"/>
    </row>
    <row r="1556" spans="3:4" ht="14.25" x14ac:dyDescent="0.2">
      <c r="C1556" s="21"/>
      <c r="D1556" s="22"/>
    </row>
    <row r="1557" spans="3:4" ht="14.25" x14ac:dyDescent="0.2">
      <c r="C1557" s="21"/>
      <c r="D1557" s="22"/>
    </row>
    <row r="1558" spans="3:4" ht="14.25" x14ac:dyDescent="0.2">
      <c r="C1558" s="21"/>
      <c r="D1558" s="22"/>
    </row>
    <row r="1559" spans="3:4" ht="14.25" x14ac:dyDescent="0.2">
      <c r="C1559" s="21"/>
      <c r="D1559" s="22"/>
    </row>
    <row r="1560" spans="3:4" ht="14.25" x14ac:dyDescent="0.2">
      <c r="C1560" s="21"/>
      <c r="D1560" s="22"/>
    </row>
    <row r="1561" spans="3:4" ht="14.25" x14ac:dyDescent="0.2">
      <c r="C1561" s="21"/>
      <c r="D1561" s="22"/>
    </row>
    <row r="1562" spans="3:4" ht="14.25" x14ac:dyDescent="0.2">
      <c r="C1562" s="21"/>
      <c r="D1562" s="22"/>
    </row>
    <row r="1563" spans="3:4" ht="14.25" x14ac:dyDescent="0.2">
      <c r="C1563" s="21"/>
      <c r="D1563" s="22"/>
    </row>
    <row r="1564" spans="3:4" ht="14.25" x14ac:dyDescent="0.2">
      <c r="C1564" s="21"/>
      <c r="D1564" s="22"/>
    </row>
    <row r="1565" spans="3:4" ht="14.25" x14ac:dyDescent="0.2">
      <c r="C1565" s="21"/>
      <c r="D1565" s="22"/>
    </row>
    <row r="1566" spans="3:4" ht="14.25" x14ac:dyDescent="0.2">
      <c r="C1566" s="21"/>
      <c r="D1566" s="22"/>
    </row>
    <row r="1567" spans="3:4" ht="14.25" x14ac:dyDescent="0.2">
      <c r="C1567" s="21"/>
      <c r="D1567" s="22"/>
    </row>
    <row r="1568" spans="3:4" ht="14.25" x14ac:dyDescent="0.2">
      <c r="C1568" s="21"/>
      <c r="D1568" s="22"/>
    </row>
    <row r="1569" spans="3:4" ht="14.25" x14ac:dyDescent="0.2">
      <c r="C1569" s="21"/>
      <c r="D1569" s="22"/>
    </row>
    <row r="1570" spans="3:4" ht="14.25" x14ac:dyDescent="0.2">
      <c r="C1570" s="21"/>
      <c r="D1570" s="22"/>
    </row>
    <row r="1571" spans="3:4" ht="14.25" x14ac:dyDescent="0.2">
      <c r="C1571" s="21"/>
      <c r="D1571" s="22"/>
    </row>
    <row r="1572" spans="3:4" ht="14.25" x14ac:dyDescent="0.2">
      <c r="C1572" s="21"/>
      <c r="D1572" s="22"/>
    </row>
    <row r="1573" spans="3:4" ht="14.25" x14ac:dyDescent="0.2">
      <c r="C1573" s="21"/>
      <c r="D1573" s="22"/>
    </row>
    <row r="1574" spans="3:4" ht="14.25" x14ac:dyDescent="0.2">
      <c r="C1574" s="21"/>
      <c r="D1574" s="22"/>
    </row>
    <row r="1575" spans="3:4" ht="14.25" x14ac:dyDescent="0.2">
      <c r="C1575" s="21"/>
      <c r="D1575" s="22"/>
    </row>
    <row r="1576" spans="3:4" ht="14.25" x14ac:dyDescent="0.2">
      <c r="C1576" s="21"/>
      <c r="D1576" s="22"/>
    </row>
    <row r="1577" spans="3:4" ht="14.25" x14ac:dyDescent="0.2">
      <c r="C1577" s="21"/>
      <c r="D1577" s="22"/>
    </row>
    <row r="1578" spans="3:4" ht="14.25" x14ac:dyDescent="0.2">
      <c r="C1578" s="21"/>
      <c r="D1578" s="22"/>
    </row>
    <row r="1579" spans="3:4" ht="14.25" x14ac:dyDescent="0.2">
      <c r="C1579" s="21"/>
      <c r="D1579" s="22"/>
    </row>
    <row r="1580" spans="3:4" ht="14.25" x14ac:dyDescent="0.2">
      <c r="C1580" s="21"/>
      <c r="D1580" s="22"/>
    </row>
    <row r="1581" spans="3:4" ht="14.25" x14ac:dyDescent="0.2">
      <c r="C1581" s="21"/>
      <c r="D1581" s="22"/>
    </row>
    <row r="1582" spans="3:4" ht="14.25" x14ac:dyDescent="0.2">
      <c r="C1582" s="21"/>
      <c r="D1582" s="22"/>
    </row>
    <row r="1583" spans="3:4" ht="14.25" x14ac:dyDescent="0.2">
      <c r="C1583" s="21"/>
      <c r="D1583" s="22"/>
    </row>
    <row r="1584" spans="3:4" ht="14.25" x14ac:dyDescent="0.2">
      <c r="C1584" s="21"/>
      <c r="D1584" s="22"/>
    </row>
    <row r="1585" spans="3:4" ht="14.25" x14ac:dyDescent="0.2">
      <c r="C1585" s="21"/>
      <c r="D1585" s="22"/>
    </row>
    <row r="1586" spans="3:4" ht="14.25" x14ac:dyDescent="0.2">
      <c r="C1586" s="21"/>
      <c r="D1586" s="22"/>
    </row>
    <row r="1587" spans="3:4" ht="14.25" x14ac:dyDescent="0.2">
      <c r="C1587" s="21"/>
      <c r="D1587" s="22"/>
    </row>
    <row r="1588" spans="3:4" ht="14.25" x14ac:dyDescent="0.2">
      <c r="C1588" s="21"/>
      <c r="D1588" s="22"/>
    </row>
    <row r="1589" spans="3:4" ht="14.25" x14ac:dyDescent="0.2">
      <c r="C1589" s="21"/>
      <c r="D1589" s="22"/>
    </row>
    <row r="1590" spans="3:4" ht="14.25" x14ac:dyDescent="0.2">
      <c r="C1590" s="21"/>
      <c r="D1590" s="22"/>
    </row>
    <row r="1591" spans="3:4" ht="14.25" x14ac:dyDescent="0.2">
      <c r="C1591" s="21"/>
      <c r="D1591" s="22"/>
    </row>
    <row r="1592" spans="3:4" ht="14.25" x14ac:dyDescent="0.2">
      <c r="C1592" s="21"/>
      <c r="D1592" s="22"/>
    </row>
    <row r="1593" spans="3:4" ht="14.25" x14ac:dyDescent="0.2">
      <c r="C1593" s="21"/>
      <c r="D1593" s="22"/>
    </row>
    <row r="1594" spans="3:4" ht="14.25" x14ac:dyDescent="0.2">
      <c r="C1594" s="21"/>
      <c r="D1594" s="22"/>
    </row>
    <row r="1595" spans="3:4" ht="14.25" x14ac:dyDescent="0.2">
      <c r="C1595" s="21"/>
      <c r="D1595" s="22"/>
    </row>
    <row r="1596" spans="3:4" ht="14.25" x14ac:dyDescent="0.2">
      <c r="C1596" s="21"/>
      <c r="D1596" s="22"/>
    </row>
    <row r="1597" spans="3:4" ht="14.25" x14ac:dyDescent="0.2">
      <c r="C1597" s="21"/>
      <c r="D1597" s="22"/>
    </row>
    <row r="1598" spans="3:4" ht="14.25" x14ac:dyDescent="0.2">
      <c r="C1598" s="21"/>
      <c r="D1598" s="22"/>
    </row>
    <row r="1599" spans="3:4" ht="14.25" x14ac:dyDescent="0.2">
      <c r="C1599" s="21"/>
      <c r="D1599" s="22"/>
    </row>
    <row r="1600" spans="3:4" ht="14.25" x14ac:dyDescent="0.2">
      <c r="C1600" s="21"/>
      <c r="D1600" s="22"/>
    </row>
    <row r="1601" spans="3:4" ht="14.25" x14ac:dyDescent="0.2">
      <c r="C1601" s="21"/>
      <c r="D1601" s="22"/>
    </row>
    <row r="1602" spans="3:4" ht="14.25" x14ac:dyDescent="0.2">
      <c r="C1602" s="21"/>
      <c r="D1602" s="22"/>
    </row>
    <row r="1603" spans="3:4" ht="14.25" x14ac:dyDescent="0.2">
      <c r="C1603" s="21"/>
      <c r="D1603" s="22"/>
    </row>
    <row r="1604" spans="3:4" ht="14.25" x14ac:dyDescent="0.2">
      <c r="C1604" s="21"/>
      <c r="D1604" s="22"/>
    </row>
    <row r="1605" spans="3:4" ht="14.25" x14ac:dyDescent="0.2">
      <c r="C1605" s="21"/>
      <c r="D1605" s="22"/>
    </row>
    <row r="1606" spans="3:4" ht="14.25" x14ac:dyDescent="0.2">
      <c r="C1606" s="21"/>
      <c r="D1606" s="22"/>
    </row>
    <row r="1607" spans="3:4" ht="14.25" x14ac:dyDescent="0.2">
      <c r="C1607" s="21"/>
      <c r="D1607" s="22"/>
    </row>
    <row r="1608" spans="3:4" ht="14.25" x14ac:dyDescent="0.2">
      <c r="C1608" s="21"/>
      <c r="D1608" s="22"/>
    </row>
    <row r="1609" spans="3:4" ht="14.25" x14ac:dyDescent="0.2">
      <c r="C1609" s="21"/>
      <c r="D1609" s="22"/>
    </row>
    <row r="1610" spans="3:4" ht="14.25" x14ac:dyDescent="0.2">
      <c r="C1610" s="21"/>
      <c r="D1610" s="22"/>
    </row>
    <row r="1611" spans="3:4" ht="14.25" x14ac:dyDescent="0.2">
      <c r="C1611" s="21"/>
      <c r="D1611" s="22"/>
    </row>
    <row r="1612" spans="3:4" ht="14.25" x14ac:dyDescent="0.2">
      <c r="C1612" s="21"/>
      <c r="D1612" s="22"/>
    </row>
    <row r="1613" spans="3:4" ht="14.25" x14ac:dyDescent="0.2">
      <c r="C1613" s="21"/>
      <c r="D1613" s="22"/>
    </row>
    <row r="1614" spans="3:4" ht="14.25" x14ac:dyDescent="0.2">
      <c r="C1614" s="21"/>
      <c r="D1614" s="22"/>
    </row>
    <row r="1615" spans="3:4" ht="14.25" x14ac:dyDescent="0.2">
      <c r="C1615" s="21"/>
      <c r="D1615" s="22"/>
    </row>
    <row r="1616" spans="3:4" ht="14.25" x14ac:dyDescent="0.2">
      <c r="C1616" s="21"/>
      <c r="D1616" s="22"/>
    </row>
    <row r="1617" spans="3:4" ht="14.25" x14ac:dyDescent="0.2">
      <c r="C1617" s="21"/>
      <c r="D1617" s="22"/>
    </row>
    <row r="1618" spans="3:4" ht="14.25" x14ac:dyDescent="0.2">
      <c r="C1618" s="21"/>
      <c r="D1618" s="22"/>
    </row>
    <row r="1619" spans="3:4" ht="14.25" x14ac:dyDescent="0.2">
      <c r="C1619" s="21"/>
      <c r="D1619" s="22"/>
    </row>
    <row r="1620" spans="3:4" ht="14.25" x14ac:dyDescent="0.2">
      <c r="C1620" s="21"/>
      <c r="D1620" s="22"/>
    </row>
    <row r="1621" spans="3:4" ht="14.25" x14ac:dyDescent="0.2">
      <c r="C1621" s="21"/>
      <c r="D1621" s="22"/>
    </row>
    <row r="1622" spans="3:4" ht="14.25" x14ac:dyDescent="0.2">
      <c r="C1622" s="21"/>
      <c r="D1622" s="22"/>
    </row>
    <row r="1623" spans="3:4" ht="14.25" x14ac:dyDescent="0.2">
      <c r="C1623" s="21"/>
      <c r="D1623" s="22"/>
    </row>
    <row r="1624" spans="3:4" ht="14.25" x14ac:dyDescent="0.2">
      <c r="C1624" s="21"/>
      <c r="D1624" s="22"/>
    </row>
    <row r="1625" spans="3:4" ht="14.25" x14ac:dyDescent="0.2">
      <c r="C1625" s="21"/>
      <c r="D1625" s="22"/>
    </row>
    <row r="1626" spans="3:4" ht="14.25" x14ac:dyDescent="0.2">
      <c r="C1626" s="21"/>
      <c r="D1626" s="22"/>
    </row>
    <row r="1627" spans="3:4" ht="14.25" x14ac:dyDescent="0.2">
      <c r="C1627" s="21"/>
      <c r="D1627" s="22"/>
    </row>
    <row r="1628" spans="3:4" ht="14.25" x14ac:dyDescent="0.2">
      <c r="C1628" s="21"/>
      <c r="D1628" s="22"/>
    </row>
    <row r="1629" spans="3:4" ht="14.25" x14ac:dyDescent="0.2">
      <c r="C1629" s="21"/>
      <c r="D1629" s="22"/>
    </row>
    <row r="1630" spans="3:4" ht="14.25" x14ac:dyDescent="0.2">
      <c r="C1630" s="21"/>
      <c r="D1630" s="22"/>
    </row>
    <row r="1631" spans="3:4" ht="14.25" x14ac:dyDescent="0.2">
      <c r="C1631" s="21"/>
      <c r="D1631" s="22"/>
    </row>
    <row r="1632" spans="3:4" ht="14.25" x14ac:dyDescent="0.2">
      <c r="C1632" s="21"/>
      <c r="D1632" s="22"/>
    </row>
    <row r="1633" spans="3:4" ht="14.25" x14ac:dyDescent="0.2">
      <c r="C1633" s="21"/>
      <c r="D1633" s="22"/>
    </row>
    <row r="1634" spans="3:4" ht="14.25" x14ac:dyDescent="0.2">
      <c r="C1634" s="21"/>
      <c r="D1634" s="22"/>
    </row>
    <row r="1635" spans="3:4" ht="14.25" x14ac:dyDescent="0.2">
      <c r="C1635" s="21"/>
      <c r="D1635" s="22"/>
    </row>
    <row r="1636" spans="3:4" ht="14.25" x14ac:dyDescent="0.2">
      <c r="C1636" s="21"/>
      <c r="D1636" s="22"/>
    </row>
    <row r="1637" spans="3:4" ht="14.25" x14ac:dyDescent="0.2">
      <c r="C1637" s="21"/>
      <c r="D1637" s="22"/>
    </row>
    <row r="1638" spans="3:4" ht="14.25" x14ac:dyDescent="0.2">
      <c r="C1638" s="21"/>
      <c r="D1638" s="22"/>
    </row>
    <row r="1639" spans="3:4" ht="14.25" x14ac:dyDescent="0.2">
      <c r="C1639" s="21"/>
      <c r="D1639" s="22"/>
    </row>
    <row r="1640" spans="3:4" ht="14.25" x14ac:dyDescent="0.2">
      <c r="C1640" s="21"/>
      <c r="D1640" s="22"/>
    </row>
    <row r="1641" spans="3:4" ht="14.25" x14ac:dyDescent="0.2">
      <c r="C1641" s="21"/>
      <c r="D1641" s="22"/>
    </row>
    <row r="1642" spans="3:4" ht="14.25" x14ac:dyDescent="0.2">
      <c r="C1642" s="21"/>
      <c r="D1642" s="22"/>
    </row>
    <row r="1643" spans="3:4" ht="14.25" x14ac:dyDescent="0.2">
      <c r="C1643" s="21"/>
      <c r="D1643" s="22"/>
    </row>
    <row r="1644" spans="3:4" ht="14.25" x14ac:dyDescent="0.2">
      <c r="C1644" s="21"/>
      <c r="D1644" s="22"/>
    </row>
    <row r="1645" spans="3:4" ht="14.25" x14ac:dyDescent="0.2">
      <c r="C1645" s="21"/>
      <c r="D1645" s="22"/>
    </row>
    <row r="1646" spans="3:4" ht="14.25" x14ac:dyDescent="0.2">
      <c r="C1646" s="21"/>
      <c r="D1646" s="22"/>
    </row>
    <row r="1647" spans="3:4" ht="14.25" x14ac:dyDescent="0.2">
      <c r="C1647" s="21"/>
      <c r="D1647" s="22"/>
    </row>
    <row r="1648" spans="3:4" ht="14.25" x14ac:dyDescent="0.2">
      <c r="C1648" s="21"/>
      <c r="D1648" s="22"/>
    </row>
    <row r="1649" spans="3:4" ht="14.25" x14ac:dyDescent="0.2">
      <c r="C1649" s="21"/>
      <c r="D1649" s="22"/>
    </row>
    <row r="1650" spans="3:4" ht="14.25" x14ac:dyDescent="0.2">
      <c r="C1650" s="21"/>
      <c r="D1650" s="22"/>
    </row>
    <row r="1651" spans="3:4" ht="14.25" x14ac:dyDescent="0.2">
      <c r="C1651" s="21"/>
      <c r="D1651" s="22"/>
    </row>
    <row r="1652" spans="3:4" ht="14.25" x14ac:dyDescent="0.2">
      <c r="C1652" s="21"/>
      <c r="D1652" s="22"/>
    </row>
    <row r="1653" spans="3:4" ht="14.25" x14ac:dyDescent="0.2">
      <c r="C1653" s="21"/>
      <c r="D1653" s="22"/>
    </row>
    <row r="1654" spans="3:4" ht="14.25" x14ac:dyDescent="0.2">
      <c r="C1654" s="21"/>
      <c r="D1654" s="22"/>
    </row>
    <row r="1655" spans="3:4" ht="14.25" x14ac:dyDescent="0.2">
      <c r="C1655" s="21"/>
      <c r="D1655" s="22"/>
    </row>
    <row r="1656" spans="3:4" ht="14.25" x14ac:dyDescent="0.2">
      <c r="C1656" s="21"/>
      <c r="D1656" s="22"/>
    </row>
    <row r="1657" spans="3:4" ht="14.25" x14ac:dyDescent="0.2">
      <c r="C1657" s="21"/>
      <c r="D1657" s="22"/>
    </row>
    <row r="1658" spans="3:4" ht="14.25" x14ac:dyDescent="0.2">
      <c r="C1658" s="21"/>
      <c r="D1658" s="22"/>
    </row>
    <row r="1659" spans="3:4" ht="14.25" x14ac:dyDescent="0.2">
      <c r="C1659" s="21"/>
      <c r="D1659" s="22"/>
    </row>
    <row r="1660" spans="3:4" ht="14.25" x14ac:dyDescent="0.2">
      <c r="C1660" s="21"/>
      <c r="D1660" s="22"/>
    </row>
    <row r="1661" spans="3:4" ht="14.25" x14ac:dyDescent="0.2">
      <c r="C1661" s="21"/>
      <c r="D1661" s="22"/>
    </row>
    <row r="1662" spans="3:4" ht="14.25" x14ac:dyDescent="0.2">
      <c r="C1662" s="21"/>
      <c r="D1662" s="22"/>
    </row>
    <row r="1663" spans="3:4" ht="14.25" x14ac:dyDescent="0.2">
      <c r="C1663" s="21"/>
      <c r="D1663" s="22"/>
    </row>
    <row r="1664" spans="3:4" ht="14.25" x14ac:dyDescent="0.2">
      <c r="C1664" s="21"/>
      <c r="D1664" s="22"/>
    </row>
    <row r="1665" spans="3:4" ht="14.25" x14ac:dyDescent="0.2">
      <c r="C1665" s="21"/>
      <c r="D1665" s="22"/>
    </row>
    <row r="1666" spans="3:4" ht="14.25" x14ac:dyDescent="0.2">
      <c r="C1666" s="21"/>
      <c r="D1666" s="22"/>
    </row>
    <row r="1667" spans="3:4" ht="14.25" x14ac:dyDescent="0.2">
      <c r="C1667" s="21"/>
      <c r="D1667" s="22"/>
    </row>
    <row r="1668" spans="3:4" ht="14.25" x14ac:dyDescent="0.2">
      <c r="C1668" s="21"/>
      <c r="D1668" s="22"/>
    </row>
    <row r="1669" spans="3:4" ht="14.25" x14ac:dyDescent="0.2">
      <c r="C1669" s="21"/>
      <c r="D1669" s="22"/>
    </row>
    <row r="1670" spans="3:4" ht="14.25" x14ac:dyDescent="0.2">
      <c r="C1670" s="21"/>
      <c r="D1670" s="22"/>
    </row>
    <row r="1671" spans="3:4" ht="14.25" x14ac:dyDescent="0.2">
      <c r="C1671" s="21"/>
      <c r="D1671" s="22"/>
    </row>
    <row r="1672" spans="3:4" ht="14.25" x14ac:dyDescent="0.2">
      <c r="C1672" s="21"/>
      <c r="D1672" s="22"/>
    </row>
    <row r="1673" spans="3:4" ht="14.25" x14ac:dyDescent="0.2">
      <c r="C1673" s="21"/>
      <c r="D1673" s="22"/>
    </row>
    <row r="1674" spans="3:4" ht="14.25" x14ac:dyDescent="0.2">
      <c r="C1674" s="21"/>
      <c r="D1674" s="22"/>
    </row>
    <row r="1675" spans="3:4" ht="14.25" x14ac:dyDescent="0.2">
      <c r="C1675" s="21"/>
      <c r="D1675" s="22"/>
    </row>
    <row r="1676" spans="3:4" ht="14.25" x14ac:dyDescent="0.2">
      <c r="C1676" s="21"/>
      <c r="D1676" s="22"/>
    </row>
    <row r="1677" spans="3:4" ht="14.25" x14ac:dyDescent="0.2">
      <c r="C1677" s="21"/>
      <c r="D1677" s="22"/>
    </row>
    <row r="1678" spans="3:4" ht="14.25" x14ac:dyDescent="0.2">
      <c r="C1678" s="21"/>
      <c r="D1678" s="22"/>
    </row>
    <row r="1679" spans="3:4" ht="14.25" x14ac:dyDescent="0.2">
      <c r="C1679" s="21"/>
      <c r="D1679" s="22"/>
    </row>
    <row r="1680" spans="3:4" ht="14.25" x14ac:dyDescent="0.2">
      <c r="C1680" s="21"/>
      <c r="D1680" s="22"/>
    </row>
    <row r="1681" spans="3:4" ht="14.25" x14ac:dyDescent="0.2">
      <c r="C1681" s="21"/>
      <c r="D1681" s="22"/>
    </row>
    <row r="1682" spans="3:4" ht="14.25" x14ac:dyDescent="0.2">
      <c r="C1682" s="21"/>
      <c r="D1682" s="22"/>
    </row>
    <row r="1683" spans="3:4" ht="14.25" x14ac:dyDescent="0.2">
      <c r="C1683" s="21"/>
      <c r="D1683" s="22"/>
    </row>
    <row r="1684" spans="3:4" ht="14.25" x14ac:dyDescent="0.2">
      <c r="C1684" s="21"/>
      <c r="D1684" s="22"/>
    </row>
    <row r="1685" spans="3:4" ht="14.25" x14ac:dyDescent="0.2">
      <c r="C1685" s="21"/>
      <c r="D1685" s="22"/>
    </row>
    <row r="1686" spans="3:4" ht="14.25" x14ac:dyDescent="0.2">
      <c r="C1686" s="21"/>
      <c r="D1686" s="22"/>
    </row>
    <row r="1687" spans="3:4" ht="14.25" x14ac:dyDescent="0.2">
      <c r="C1687" s="21"/>
      <c r="D1687" s="22"/>
    </row>
    <row r="1688" spans="3:4" ht="14.25" x14ac:dyDescent="0.2">
      <c r="C1688" s="21"/>
      <c r="D1688" s="22"/>
    </row>
    <row r="1689" spans="3:4" ht="14.25" x14ac:dyDescent="0.2">
      <c r="C1689" s="21"/>
      <c r="D1689" s="22"/>
    </row>
    <row r="1690" spans="3:4" ht="14.25" x14ac:dyDescent="0.2">
      <c r="C1690" s="21"/>
      <c r="D1690" s="22"/>
    </row>
    <row r="1691" spans="3:4" ht="14.25" x14ac:dyDescent="0.2">
      <c r="C1691" s="21"/>
      <c r="D1691" s="22"/>
    </row>
    <row r="1692" spans="3:4" ht="14.25" x14ac:dyDescent="0.2">
      <c r="C1692" s="21"/>
      <c r="D1692" s="22"/>
    </row>
    <row r="1693" spans="3:4" ht="14.25" x14ac:dyDescent="0.2">
      <c r="C1693" s="21"/>
      <c r="D1693" s="22"/>
    </row>
    <row r="1694" spans="3:4" ht="14.25" x14ac:dyDescent="0.2">
      <c r="C1694" s="21"/>
      <c r="D1694" s="22"/>
    </row>
    <row r="1695" spans="3:4" ht="14.25" x14ac:dyDescent="0.2">
      <c r="C1695" s="21"/>
      <c r="D1695" s="22"/>
    </row>
    <row r="1696" spans="3:4" ht="14.25" x14ac:dyDescent="0.2">
      <c r="C1696" s="21"/>
      <c r="D1696" s="22"/>
    </row>
    <row r="1697" spans="3:4" ht="14.25" x14ac:dyDescent="0.2">
      <c r="C1697" s="21"/>
      <c r="D1697" s="22"/>
    </row>
    <row r="1698" spans="3:4" ht="14.25" x14ac:dyDescent="0.2">
      <c r="C1698" s="21"/>
      <c r="D1698" s="22"/>
    </row>
    <row r="1699" spans="3:4" ht="14.25" x14ac:dyDescent="0.2">
      <c r="C1699" s="21"/>
      <c r="D1699" s="22"/>
    </row>
    <row r="1700" spans="3:4" ht="14.25" x14ac:dyDescent="0.2">
      <c r="C1700" s="21"/>
      <c r="D1700" s="22"/>
    </row>
    <row r="1701" spans="3:4" ht="14.25" x14ac:dyDescent="0.2">
      <c r="C1701" s="21"/>
      <c r="D1701" s="22"/>
    </row>
    <row r="1702" spans="3:4" ht="14.25" x14ac:dyDescent="0.2">
      <c r="C1702" s="21"/>
      <c r="D1702" s="22"/>
    </row>
    <row r="1703" spans="3:4" ht="14.25" x14ac:dyDescent="0.2">
      <c r="C1703" s="21"/>
      <c r="D1703" s="22"/>
    </row>
    <row r="1704" spans="3:4" ht="14.25" x14ac:dyDescent="0.2">
      <c r="C1704" s="21"/>
      <c r="D1704" s="22"/>
    </row>
    <row r="1705" spans="3:4" ht="14.25" x14ac:dyDescent="0.2">
      <c r="C1705" s="21"/>
      <c r="D1705" s="22"/>
    </row>
    <row r="1706" spans="3:4" ht="14.25" x14ac:dyDescent="0.2">
      <c r="C1706" s="21"/>
      <c r="D1706" s="22"/>
    </row>
    <row r="1707" spans="3:4" ht="14.25" x14ac:dyDescent="0.2">
      <c r="C1707" s="21"/>
      <c r="D1707" s="22"/>
    </row>
    <row r="1708" spans="3:4" ht="14.25" x14ac:dyDescent="0.2">
      <c r="C1708" s="21"/>
      <c r="D1708" s="22"/>
    </row>
    <row r="1709" spans="3:4" ht="14.25" x14ac:dyDescent="0.2">
      <c r="C1709" s="21"/>
      <c r="D1709" s="22"/>
    </row>
    <row r="1710" spans="3:4" ht="14.25" x14ac:dyDescent="0.2">
      <c r="C1710" s="21"/>
      <c r="D1710" s="22"/>
    </row>
    <row r="1711" spans="3:4" ht="14.25" x14ac:dyDescent="0.2">
      <c r="C1711" s="21"/>
      <c r="D1711" s="22"/>
    </row>
    <row r="1712" spans="3:4" ht="14.25" x14ac:dyDescent="0.2">
      <c r="C1712" s="21"/>
      <c r="D1712" s="22"/>
    </row>
    <row r="1713" spans="3:4" ht="14.25" x14ac:dyDescent="0.2">
      <c r="C1713" s="21"/>
      <c r="D1713" s="22"/>
    </row>
    <row r="1714" spans="3:4" ht="14.25" x14ac:dyDescent="0.2">
      <c r="C1714" s="21"/>
      <c r="D1714" s="22"/>
    </row>
    <row r="1715" spans="3:4" ht="14.25" x14ac:dyDescent="0.2">
      <c r="C1715" s="21"/>
      <c r="D1715" s="22"/>
    </row>
    <row r="1716" spans="3:4" ht="14.25" x14ac:dyDescent="0.2">
      <c r="C1716" s="21"/>
      <c r="D1716" s="22"/>
    </row>
    <row r="1717" spans="3:4" ht="14.25" x14ac:dyDescent="0.2">
      <c r="C1717" s="21"/>
      <c r="D1717" s="22"/>
    </row>
    <row r="1718" spans="3:4" ht="14.25" x14ac:dyDescent="0.2">
      <c r="C1718" s="21"/>
      <c r="D1718" s="22"/>
    </row>
    <row r="1719" spans="3:4" ht="14.25" x14ac:dyDescent="0.2">
      <c r="C1719" s="21"/>
      <c r="D1719" s="22"/>
    </row>
    <row r="1720" spans="3:4" ht="14.25" x14ac:dyDescent="0.2">
      <c r="C1720" s="21"/>
      <c r="D1720" s="22"/>
    </row>
    <row r="1721" spans="3:4" ht="14.25" x14ac:dyDescent="0.2">
      <c r="C1721" s="21"/>
      <c r="D1721" s="22"/>
    </row>
    <row r="1722" spans="3:4" ht="14.25" x14ac:dyDescent="0.2">
      <c r="C1722" s="21"/>
      <c r="D1722" s="22"/>
    </row>
    <row r="1723" spans="3:4" ht="14.25" x14ac:dyDescent="0.2">
      <c r="C1723" s="21"/>
      <c r="D1723" s="22"/>
    </row>
    <row r="1724" spans="3:4" ht="14.25" x14ac:dyDescent="0.2">
      <c r="C1724" s="21"/>
      <c r="D1724" s="22"/>
    </row>
    <row r="1725" spans="3:4" ht="14.25" x14ac:dyDescent="0.2">
      <c r="C1725" s="21"/>
      <c r="D1725" s="22"/>
    </row>
    <row r="1726" spans="3:4" ht="14.25" x14ac:dyDescent="0.2">
      <c r="C1726" s="21"/>
      <c r="D1726" s="22"/>
    </row>
    <row r="1727" spans="3:4" ht="14.25" x14ac:dyDescent="0.2">
      <c r="C1727" s="21"/>
      <c r="D1727" s="22"/>
    </row>
    <row r="1728" spans="3:4" ht="14.25" x14ac:dyDescent="0.2">
      <c r="C1728" s="21"/>
      <c r="D1728" s="22"/>
    </row>
    <row r="1729" spans="3:4" ht="14.25" x14ac:dyDescent="0.2">
      <c r="C1729" s="21"/>
      <c r="D1729" s="22"/>
    </row>
    <row r="1730" spans="3:4" ht="14.25" x14ac:dyDescent="0.2">
      <c r="C1730" s="21"/>
      <c r="D1730" s="22"/>
    </row>
    <row r="1731" spans="3:4" ht="14.25" x14ac:dyDescent="0.2">
      <c r="C1731" s="21"/>
      <c r="D1731" s="22"/>
    </row>
    <row r="1732" spans="3:4" ht="14.25" x14ac:dyDescent="0.2">
      <c r="C1732" s="21"/>
      <c r="D1732" s="22"/>
    </row>
    <row r="1733" spans="3:4" ht="14.25" x14ac:dyDescent="0.2">
      <c r="C1733" s="21"/>
      <c r="D1733" s="22"/>
    </row>
    <row r="1734" spans="3:4" ht="14.25" x14ac:dyDescent="0.2">
      <c r="C1734" s="21"/>
      <c r="D1734" s="22"/>
    </row>
    <row r="1735" spans="3:4" ht="14.25" x14ac:dyDescent="0.2">
      <c r="C1735" s="21"/>
      <c r="D1735" s="22"/>
    </row>
    <row r="1736" spans="3:4" ht="14.25" x14ac:dyDescent="0.2">
      <c r="C1736" s="21"/>
      <c r="D1736" s="22"/>
    </row>
    <row r="1737" spans="3:4" ht="14.25" x14ac:dyDescent="0.2">
      <c r="C1737" s="21"/>
      <c r="D1737" s="22"/>
    </row>
    <row r="1738" spans="3:4" ht="14.25" x14ac:dyDescent="0.2">
      <c r="C1738" s="21"/>
      <c r="D1738" s="22"/>
    </row>
    <row r="1739" spans="3:4" ht="14.25" x14ac:dyDescent="0.2">
      <c r="C1739" s="21"/>
      <c r="D1739" s="22"/>
    </row>
    <row r="1740" spans="3:4" ht="14.25" x14ac:dyDescent="0.2">
      <c r="C1740" s="21"/>
      <c r="D1740" s="22"/>
    </row>
    <row r="1741" spans="3:4" ht="14.25" x14ac:dyDescent="0.2">
      <c r="C1741" s="21"/>
      <c r="D1741" s="22"/>
    </row>
    <row r="1742" spans="3:4" ht="14.25" x14ac:dyDescent="0.2">
      <c r="C1742" s="21"/>
      <c r="D1742" s="22"/>
    </row>
    <row r="1743" spans="3:4" ht="14.25" x14ac:dyDescent="0.2">
      <c r="C1743" s="21"/>
      <c r="D1743" s="22"/>
    </row>
    <row r="1744" spans="3:4" ht="14.25" x14ac:dyDescent="0.2">
      <c r="C1744" s="21"/>
      <c r="D1744" s="22"/>
    </row>
    <row r="1745" spans="3:4" ht="14.25" x14ac:dyDescent="0.2">
      <c r="C1745" s="21"/>
      <c r="D1745" s="22"/>
    </row>
    <row r="1746" spans="3:4" ht="14.25" x14ac:dyDescent="0.2">
      <c r="C1746" s="21"/>
      <c r="D1746" s="22"/>
    </row>
    <row r="1747" spans="3:4" ht="14.25" x14ac:dyDescent="0.2">
      <c r="C1747" s="21"/>
      <c r="D1747" s="22"/>
    </row>
    <row r="1748" spans="3:4" ht="14.25" x14ac:dyDescent="0.2">
      <c r="C1748" s="21"/>
      <c r="D1748" s="22"/>
    </row>
    <row r="1749" spans="3:4" ht="14.25" x14ac:dyDescent="0.2">
      <c r="C1749" s="21"/>
      <c r="D1749" s="22"/>
    </row>
    <row r="1750" spans="3:4" ht="14.25" x14ac:dyDescent="0.2">
      <c r="C1750" s="21"/>
      <c r="D1750" s="22"/>
    </row>
    <row r="1751" spans="3:4" ht="14.25" x14ac:dyDescent="0.2">
      <c r="C1751" s="21"/>
      <c r="D1751" s="22"/>
    </row>
    <row r="1752" spans="3:4" ht="14.25" x14ac:dyDescent="0.2">
      <c r="C1752" s="21"/>
      <c r="D1752" s="22"/>
    </row>
    <row r="1753" spans="3:4" ht="14.25" x14ac:dyDescent="0.2">
      <c r="C1753" s="21"/>
      <c r="D1753" s="22"/>
    </row>
    <row r="1754" spans="3:4" ht="14.25" x14ac:dyDescent="0.2">
      <c r="C1754" s="21"/>
      <c r="D1754" s="22"/>
    </row>
    <row r="1755" spans="3:4" ht="14.25" x14ac:dyDescent="0.2">
      <c r="C1755" s="21"/>
      <c r="D1755" s="22"/>
    </row>
    <row r="1756" spans="3:4" ht="14.25" x14ac:dyDescent="0.2">
      <c r="C1756" s="21"/>
      <c r="D1756" s="22"/>
    </row>
    <row r="1757" spans="3:4" ht="14.25" x14ac:dyDescent="0.2">
      <c r="C1757" s="21"/>
      <c r="D1757" s="22"/>
    </row>
    <row r="1758" spans="3:4" ht="14.25" x14ac:dyDescent="0.2">
      <c r="C1758" s="21"/>
      <c r="D1758" s="22"/>
    </row>
    <row r="1759" spans="3:4" ht="14.25" x14ac:dyDescent="0.2">
      <c r="C1759" s="21"/>
      <c r="D1759" s="22"/>
    </row>
    <row r="1760" spans="3:4" ht="14.25" x14ac:dyDescent="0.2">
      <c r="C1760" s="21"/>
      <c r="D1760" s="22"/>
    </row>
    <row r="1761" spans="3:4" ht="14.25" x14ac:dyDescent="0.2">
      <c r="C1761" s="21"/>
      <c r="D1761" s="22"/>
    </row>
    <row r="1762" spans="3:4" ht="14.25" x14ac:dyDescent="0.2">
      <c r="C1762" s="21"/>
      <c r="D1762" s="22"/>
    </row>
    <row r="1763" spans="3:4" ht="14.25" x14ac:dyDescent="0.2">
      <c r="C1763" s="21"/>
      <c r="D1763" s="22"/>
    </row>
    <row r="1764" spans="3:4" ht="14.25" x14ac:dyDescent="0.2">
      <c r="C1764" s="21"/>
      <c r="D1764" s="22"/>
    </row>
    <row r="1765" spans="3:4" ht="14.25" x14ac:dyDescent="0.2">
      <c r="C1765" s="21"/>
      <c r="D1765" s="22"/>
    </row>
    <row r="1766" spans="3:4" ht="14.25" x14ac:dyDescent="0.2">
      <c r="C1766" s="21"/>
      <c r="D1766" s="22"/>
    </row>
    <row r="1767" spans="3:4" ht="14.25" x14ac:dyDescent="0.2">
      <c r="C1767" s="21"/>
      <c r="D1767" s="22"/>
    </row>
    <row r="1768" spans="3:4" ht="14.25" x14ac:dyDescent="0.2">
      <c r="C1768" s="21"/>
      <c r="D1768" s="22"/>
    </row>
    <row r="1769" spans="3:4" ht="14.25" x14ac:dyDescent="0.2">
      <c r="C1769" s="21"/>
      <c r="D1769" s="22"/>
    </row>
    <row r="1770" spans="3:4" ht="14.25" x14ac:dyDescent="0.2">
      <c r="C1770" s="21"/>
      <c r="D1770" s="22"/>
    </row>
    <row r="1771" spans="3:4" ht="14.25" x14ac:dyDescent="0.2">
      <c r="C1771" s="21"/>
      <c r="D1771" s="22"/>
    </row>
    <row r="1772" spans="3:4" ht="14.25" x14ac:dyDescent="0.2">
      <c r="C1772" s="21"/>
      <c r="D1772" s="22"/>
    </row>
    <row r="1773" spans="3:4" ht="14.25" x14ac:dyDescent="0.2">
      <c r="C1773" s="21"/>
      <c r="D1773" s="22"/>
    </row>
    <row r="1774" spans="3:4" ht="14.25" x14ac:dyDescent="0.2">
      <c r="C1774" s="21"/>
      <c r="D1774" s="22"/>
    </row>
    <row r="1775" spans="3:4" ht="14.25" x14ac:dyDescent="0.2">
      <c r="C1775" s="21"/>
      <c r="D1775" s="22"/>
    </row>
    <row r="1776" spans="3:4" ht="14.25" x14ac:dyDescent="0.2">
      <c r="C1776" s="21"/>
      <c r="D1776" s="22"/>
    </row>
    <row r="1777" spans="3:4" ht="14.25" x14ac:dyDescent="0.2">
      <c r="C1777" s="21"/>
      <c r="D1777" s="22"/>
    </row>
    <row r="1778" spans="3:4" ht="14.25" x14ac:dyDescent="0.2">
      <c r="C1778" s="21"/>
      <c r="D1778" s="22"/>
    </row>
    <row r="1779" spans="3:4" ht="14.25" x14ac:dyDescent="0.2">
      <c r="C1779" s="21"/>
      <c r="D1779" s="22"/>
    </row>
    <row r="1780" spans="3:4" ht="14.25" x14ac:dyDescent="0.2">
      <c r="C1780" s="21"/>
      <c r="D1780" s="22"/>
    </row>
    <row r="1781" spans="3:4" ht="14.25" x14ac:dyDescent="0.2">
      <c r="C1781" s="21"/>
      <c r="D1781" s="22"/>
    </row>
    <row r="1782" spans="3:4" ht="14.25" x14ac:dyDescent="0.2">
      <c r="C1782" s="21"/>
      <c r="D1782" s="22"/>
    </row>
    <row r="1783" spans="3:4" ht="14.25" x14ac:dyDescent="0.2">
      <c r="C1783" s="21"/>
      <c r="D1783" s="22"/>
    </row>
    <row r="1784" spans="3:4" ht="14.25" x14ac:dyDescent="0.2">
      <c r="C1784" s="21"/>
      <c r="D1784" s="22"/>
    </row>
    <row r="1785" spans="3:4" ht="14.25" x14ac:dyDescent="0.2">
      <c r="C1785" s="21"/>
      <c r="D1785" s="22"/>
    </row>
    <row r="1786" spans="3:4" ht="14.25" x14ac:dyDescent="0.2">
      <c r="C1786" s="21"/>
      <c r="D1786" s="22"/>
    </row>
    <row r="1787" spans="3:4" ht="14.25" x14ac:dyDescent="0.2">
      <c r="C1787" s="21"/>
      <c r="D1787" s="22"/>
    </row>
    <row r="1788" spans="3:4" ht="14.25" x14ac:dyDescent="0.2">
      <c r="C1788" s="21"/>
      <c r="D1788" s="22"/>
    </row>
    <row r="1789" spans="3:4" ht="14.25" x14ac:dyDescent="0.2">
      <c r="C1789" s="21"/>
      <c r="D1789" s="22"/>
    </row>
    <row r="1790" spans="3:4" ht="14.25" x14ac:dyDescent="0.2">
      <c r="C1790" s="21"/>
      <c r="D1790" s="22"/>
    </row>
    <row r="1791" spans="3:4" ht="14.25" x14ac:dyDescent="0.2">
      <c r="C1791" s="21"/>
      <c r="D1791" s="22"/>
    </row>
    <row r="1792" spans="3:4" ht="14.25" x14ac:dyDescent="0.2">
      <c r="C1792" s="21"/>
      <c r="D1792" s="22"/>
    </row>
    <row r="1793" spans="3:4" ht="14.25" x14ac:dyDescent="0.2">
      <c r="C1793" s="21"/>
      <c r="D1793" s="22"/>
    </row>
    <row r="1794" spans="3:4" ht="14.25" x14ac:dyDescent="0.2">
      <c r="C1794" s="21"/>
      <c r="D1794" s="22"/>
    </row>
    <row r="1795" spans="3:4" ht="14.25" x14ac:dyDescent="0.2">
      <c r="C1795" s="21"/>
      <c r="D1795" s="22"/>
    </row>
    <row r="1796" spans="3:4" ht="14.25" x14ac:dyDescent="0.2">
      <c r="C1796" s="21"/>
      <c r="D1796" s="22"/>
    </row>
    <row r="1797" spans="3:4" ht="14.25" x14ac:dyDescent="0.2">
      <c r="C1797" s="21"/>
      <c r="D1797" s="22"/>
    </row>
    <row r="1798" spans="3:4" ht="14.25" x14ac:dyDescent="0.2">
      <c r="C1798" s="21"/>
      <c r="D1798" s="22"/>
    </row>
    <row r="1799" spans="3:4" ht="14.25" x14ac:dyDescent="0.2">
      <c r="C1799" s="21"/>
      <c r="D1799" s="22"/>
    </row>
    <row r="1800" spans="3:4" ht="14.25" x14ac:dyDescent="0.2">
      <c r="C1800" s="21"/>
      <c r="D1800" s="22"/>
    </row>
    <row r="1801" spans="3:4" ht="14.25" x14ac:dyDescent="0.2">
      <c r="C1801" s="21"/>
      <c r="D1801" s="22"/>
    </row>
    <row r="1802" spans="3:4" ht="14.25" x14ac:dyDescent="0.2">
      <c r="C1802" s="21"/>
      <c r="D1802" s="22"/>
    </row>
    <row r="1803" spans="3:4" ht="14.25" x14ac:dyDescent="0.2">
      <c r="C1803" s="21"/>
      <c r="D1803" s="22"/>
    </row>
    <row r="1804" spans="3:4" ht="14.25" x14ac:dyDescent="0.2">
      <c r="C1804" s="21"/>
      <c r="D1804" s="22"/>
    </row>
    <row r="1805" spans="3:4" ht="14.25" x14ac:dyDescent="0.2">
      <c r="C1805" s="21"/>
      <c r="D1805" s="22"/>
    </row>
    <row r="1806" spans="3:4" ht="14.25" x14ac:dyDescent="0.2">
      <c r="C1806" s="21"/>
      <c r="D1806" s="22"/>
    </row>
    <row r="1807" spans="3:4" ht="14.25" x14ac:dyDescent="0.2">
      <c r="C1807" s="21"/>
      <c r="D1807" s="22"/>
    </row>
    <row r="1808" spans="3:4" ht="14.25" x14ac:dyDescent="0.2">
      <c r="C1808" s="21"/>
      <c r="D1808" s="22"/>
    </row>
    <row r="1809" spans="3:4" ht="14.25" x14ac:dyDescent="0.2">
      <c r="C1809" s="21"/>
      <c r="D1809" s="22"/>
    </row>
    <row r="1810" spans="3:4" ht="14.25" x14ac:dyDescent="0.2">
      <c r="C1810" s="21"/>
      <c r="D1810" s="22"/>
    </row>
    <row r="1811" spans="3:4" ht="14.25" x14ac:dyDescent="0.2">
      <c r="C1811" s="21"/>
      <c r="D1811" s="22"/>
    </row>
    <row r="1812" spans="3:4" ht="14.25" x14ac:dyDescent="0.2">
      <c r="C1812" s="21"/>
      <c r="D1812" s="22"/>
    </row>
    <row r="1813" spans="3:4" ht="14.25" x14ac:dyDescent="0.2">
      <c r="C1813" s="21"/>
      <c r="D1813" s="22"/>
    </row>
    <row r="1814" spans="3:4" ht="14.25" x14ac:dyDescent="0.2">
      <c r="C1814" s="21"/>
      <c r="D1814" s="22"/>
    </row>
    <row r="1815" spans="3:4" ht="14.25" x14ac:dyDescent="0.2">
      <c r="C1815" s="21"/>
      <c r="D1815" s="22"/>
    </row>
    <row r="1816" spans="3:4" ht="14.25" x14ac:dyDescent="0.2">
      <c r="C1816" s="21"/>
      <c r="D1816" s="22"/>
    </row>
    <row r="1817" spans="3:4" ht="14.25" x14ac:dyDescent="0.2">
      <c r="C1817" s="21"/>
      <c r="D1817" s="22"/>
    </row>
    <row r="1818" spans="3:4" ht="14.25" x14ac:dyDescent="0.2">
      <c r="C1818" s="21"/>
      <c r="D1818" s="22"/>
    </row>
    <row r="1819" spans="3:4" ht="14.25" x14ac:dyDescent="0.2">
      <c r="C1819" s="21"/>
      <c r="D1819" s="22"/>
    </row>
    <row r="1820" spans="3:4" ht="14.25" x14ac:dyDescent="0.2">
      <c r="C1820" s="21"/>
      <c r="D1820" s="22"/>
    </row>
    <row r="1821" spans="3:4" ht="14.25" x14ac:dyDescent="0.2">
      <c r="C1821" s="21"/>
      <c r="D1821" s="22"/>
    </row>
    <row r="1822" spans="3:4" ht="14.25" x14ac:dyDescent="0.2">
      <c r="C1822" s="21"/>
      <c r="D1822" s="22"/>
    </row>
    <row r="1823" spans="3:4" ht="14.25" x14ac:dyDescent="0.2">
      <c r="C1823" s="21"/>
      <c r="D1823" s="22"/>
    </row>
    <row r="1824" spans="3:4" ht="14.25" x14ac:dyDescent="0.2">
      <c r="C1824" s="21"/>
      <c r="D1824" s="22"/>
    </row>
    <row r="1825" spans="3:4" ht="14.25" x14ac:dyDescent="0.2">
      <c r="C1825" s="21"/>
      <c r="D1825" s="22"/>
    </row>
    <row r="1826" spans="3:4" ht="14.25" x14ac:dyDescent="0.2">
      <c r="C1826" s="21"/>
      <c r="D1826" s="22"/>
    </row>
    <row r="1827" spans="3:4" ht="14.25" x14ac:dyDescent="0.2">
      <c r="C1827" s="21"/>
      <c r="D1827" s="22"/>
    </row>
    <row r="1828" spans="3:4" ht="14.25" x14ac:dyDescent="0.2">
      <c r="C1828" s="21"/>
      <c r="D1828" s="22"/>
    </row>
    <row r="1829" spans="3:4" ht="14.25" x14ac:dyDescent="0.2">
      <c r="C1829" s="21"/>
      <c r="D1829" s="22"/>
    </row>
    <row r="1830" spans="3:4" ht="14.25" x14ac:dyDescent="0.2">
      <c r="C1830" s="21"/>
      <c r="D1830" s="22"/>
    </row>
    <row r="1831" spans="3:4" ht="14.25" x14ac:dyDescent="0.2">
      <c r="C1831" s="21"/>
      <c r="D1831" s="22"/>
    </row>
    <row r="1832" spans="3:4" ht="14.25" x14ac:dyDescent="0.2">
      <c r="C1832" s="21"/>
      <c r="D1832" s="22"/>
    </row>
    <row r="1833" spans="3:4" ht="14.25" x14ac:dyDescent="0.2">
      <c r="C1833" s="21"/>
      <c r="D1833" s="22"/>
    </row>
    <row r="1834" spans="3:4" ht="14.25" x14ac:dyDescent="0.2">
      <c r="C1834" s="21"/>
      <c r="D1834" s="22"/>
    </row>
    <row r="1835" spans="3:4" ht="14.25" x14ac:dyDescent="0.2">
      <c r="C1835" s="21"/>
      <c r="D1835" s="22"/>
    </row>
    <row r="1836" spans="3:4" ht="14.25" x14ac:dyDescent="0.2">
      <c r="C1836" s="21"/>
      <c r="D1836" s="22"/>
    </row>
    <row r="1837" spans="3:4" ht="14.25" x14ac:dyDescent="0.2">
      <c r="C1837" s="21"/>
      <c r="D1837" s="22"/>
    </row>
    <row r="1838" spans="3:4" ht="14.25" x14ac:dyDescent="0.2">
      <c r="C1838" s="21"/>
      <c r="D1838" s="22"/>
    </row>
    <row r="1839" spans="3:4" ht="14.25" x14ac:dyDescent="0.2">
      <c r="C1839" s="21"/>
      <c r="D1839" s="22"/>
    </row>
    <row r="1840" spans="3:4" ht="14.25" x14ac:dyDescent="0.2">
      <c r="C1840" s="21"/>
      <c r="D1840" s="22"/>
    </row>
    <row r="1841" spans="3:4" ht="14.25" x14ac:dyDescent="0.2">
      <c r="C1841" s="21"/>
      <c r="D1841" s="22"/>
    </row>
    <row r="1842" spans="3:4" ht="14.25" x14ac:dyDescent="0.2">
      <c r="C1842" s="21"/>
      <c r="D1842" s="22"/>
    </row>
    <row r="1843" spans="3:4" ht="14.25" x14ac:dyDescent="0.2">
      <c r="C1843" s="21"/>
      <c r="D1843" s="22"/>
    </row>
    <row r="1844" spans="3:4" ht="14.25" x14ac:dyDescent="0.2">
      <c r="C1844" s="21"/>
      <c r="D1844" s="22"/>
    </row>
    <row r="1845" spans="3:4" ht="14.25" x14ac:dyDescent="0.2">
      <c r="C1845" s="21"/>
      <c r="D1845" s="22"/>
    </row>
    <row r="1846" spans="3:4" ht="14.25" x14ac:dyDescent="0.2">
      <c r="C1846" s="21"/>
      <c r="D1846" s="22"/>
    </row>
    <row r="1847" spans="3:4" ht="14.25" x14ac:dyDescent="0.2">
      <c r="C1847" s="21"/>
      <c r="D1847" s="22"/>
    </row>
    <row r="1848" spans="3:4" ht="14.25" x14ac:dyDescent="0.2">
      <c r="C1848" s="21"/>
      <c r="D1848" s="22"/>
    </row>
    <row r="1849" spans="3:4" ht="14.25" x14ac:dyDescent="0.2">
      <c r="C1849" s="21"/>
      <c r="D1849" s="22"/>
    </row>
    <row r="1850" spans="3:4" ht="14.25" x14ac:dyDescent="0.2">
      <c r="C1850" s="21"/>
      <c r="D1850" s="22"/>
    </row>
    <row r="1851" spans="3:4" ht="14.25" x14ac:dyDescent="0.2">
      <c r="C1851" s="21"/>
      <c r="D1851" s="22"/>
    </row>
    <row r="1852" spans="3:4" ht="14.25" x14ac:dyDescent="0.2">
      <c r="C1852" s="21"/>
      <c r="D1852" s="22"/>
    </row>
    <row r="1853" spans="3:4" ht="14.25" x14ac:dyDescent="0.2">
      <c r="C1853" s="21"/>
      <c r="D1853" s="22"/>
    </row>
    <row r="1854" spans="3:4" ht="14.25" x14ac:dyDescent="0.2">
      <c r="C1854" s="21"/>
      <c r="D1854" s="22"/>
    </row>
    <row r="1855" spans="3:4" ht="14.25" x14ac:dyDescent="0.2">
      <c r="C1855" s="21"/>
      <c r="D1855" s="22"/>
    </row>
    <row r="1856" spans="3:4" ht="14.25" x14ac:dyDescent="0.2">
      <c r="C1856" s="21"/>
      <c r="D1856" s="22"/>
    </row>
    <row r="1857" spans="3:4" ht="14.25" x14ac:dyDescent="0.2">
      <c r="C1857" s="21"/>
      <c r="D1857" s="22"/>
    </row>
    <row r="1858" spans="3:4" ht="14.25" x14ac:dyDescent="0.2">
      <c r="C1858" s="21"/>
      <c r="D1858" s="22"/>
    </row>
    <row r="1859" spans="3:4" ht="14.25" x14ac:dyDescent="0.2">
      <c r="C1859" s="21"/>
      <c r="D1859" s="22"/>
    </row>
    <row r="1860" spans="3:4" ht="14.25" x14ac:dyDescent="0.2">
      <c r="C1860" s="21"/>
      <c r="D1860" s="22"/>
    </row>
    <row r="1861" spans="3:4" ht="14.25" x14ac:dyDescent="0.2">
      <c r="C1861" s="21"/>
      <c r="D1861" s="22"/>
    </row>
    <row r="1862" spans="3:4" ht="14.25" x14ac:dyDescent="0.2">
      <c r="C1862" s="21"/>
      <c r="D1862" s="22"/>
    </row>
    <row r="1863" spans="3:4" ht="14.25" x14ac:dyDescent="0.2">
      <c r="C1863" s="21"/>
      <c r="D1863" s="22"/>
    </row>
    <row r="1864" spans="3:4" ht="14.25" x14ac:dyDescent="0.2">
      <c r="C1864" s="21"/>
      <c r="D1864" s="22"/>
    </row>
    <row r="1865" spans="3:4" ht="14.25" x14ac:dyDescent="0.2">
      <c r="C1865" s="21"/>
      <c r="D1865" s="22"/>
    </row>
    <row r="1866" spans="3:4" ht="14.25" x14ac:dyDescent="0.2">
      <c r="C1866" s="21"/>
      <c r="D1866" s="22"/>
    </row>
    <row r="1867" spans="3:4" ht="14.25" x14ac:dyDescent="0.2">
      <c r="C1867" s="21"/>
      <c r="D1867" s="22"/>
    </row>
    <row r="1868" spans="3:4" ht="14.25" x14ac:dyDescent="0.2">
      <c r="C1868" s="21"/>
      <c r="D1868" s="22"/>
    </row>
    <row r="1869" spans="3:4" ht="14.25" x14ac:dyDescent="0.2">
      <c r="C1869" s="21"/>
      <c r="D1869" s="22"/>
    </row>
    <row r="1870" spans="3:4" ht="14.25" x14ac:dyDescent="0.2">
      <c r="C1870" s="21"/>
      <c r="D1870" s="22"/>
    </row>
    <row r="1871" spans="3:4" ht="14.25" x14ac:dyDescent="0.2">
      <c r="C1871" s="21"/>
      <c r="D1871" s="22"/>
    </row>
    <row r="1872" spans="3:4" ht="14.25" x14ac:dyDescent="0.2">
      <c r="C1872" s="21"/>
      <c r="D1872" s="22"/>
    </row>
    <row r="1873" spans="3:4" ht="14.25" x14ac:dyDescent="0.2">
      <c r="C1873" s="21"/>
      <c r="D1873" s="22"/>
    </row>
    <row r="1874" spans="3:4" ht="14.25" x14ac:dyDescent="0.2">
      <c r="C1874" s="21"/>
      <c r="D1874" s="22"/>
    </row>
    <row r="1875" spans="3:4" ht="14.25" x14ac:dyDescent="0.2">
      <c r="C1875" s="21"/>
      <c r="D1875" s="22"/>
    </row>
    <row r="1876" spans="3:4" ht="14.25" x14ac:dyDescent="0.2">
      <c r="C1876" s="21"/>
      <c r="D1876" s="22"/>
    </row>
    <row r="1877" spans="3:4" ht="14.25" x14ac:dyDescent="0.2">
      <c r="C1877" s="21"/>
      <c r="D1877" s="22"/>
    </row>
    <row r="1878" spans="3:4" ht="14.25" x14ac:dyDescent="0.2">
      <c r="C1878" s="21"/>
      <c r="D1878" s="22"/>
    </row>
    <row r="1879" spans="3:4" ht="14.25" x14ac:dyDescent="0.2">
      <c r="C1879" s="21"/>
      <c r="D1879" s="22"/>
    </row>
    <row r="1880" spans="3:4" ht="14.25" x14ac:dyDescent="0.2">
      <c r="C1880" s="21"/>
      <c r="D1880" s="22"/>
    </row>
    <row r="1881" spans="3:4" ht="14.25" x14ac:dyDescent="0.2">
      <c r="C1881" s="21"/>
      <c r="D1881" s="22"/>
    </row>
    <row r="1882" spans="3:4" ht="14.25" x14ac:dyDescent="0.2">
      <c r="C1882" s="21"/>
      <c r="D1882" s="22"/>
    </row>
    <row r="1883" spans="3:4" ht="14.25" x14ac:dyDescent="0.2">
      <c r="C1883" s="21"/>
      <c r="D1883" s="22"/>
    </row>
    <row r="1884" spans="3:4" ht="14.25" x14ac:dyDescent="0.2">
      <c r="C1884" s="21"/>
      <c r="D1884" s="22"/>
    </row>
    <row r="1885" spans="3:4" ht="14.25" x14ac:dyDescent="0.2">
      <c r="C1885" s="21"/>
      <c r="D1885" s="22"/>
    </row>
    <row r="1886" spans="3:4" ht="14.25" x14ac:dyDescent="0.2">
      <c r="C1886" s="21"/>
      <c r="D1886" s="22"/>
    </row>
    <row r="1887" spans="3:4" ht="14.25" x14ac:dyDescent="0.2">
      <c r="C1887" s="21"/>
      <c r="D1887" s="22"/>
    </row>
    <row r="1888" spans="3:4" ht="14.25" x14ac:dyDescent="0.2">
      <c r="C1888" s="21"/>
      <c r="D1888" s="22"/>
    </row>
    <row r="1889" spans="3:4" ht="14.25" x14ac:dyDescent="0.2">
      <c r="C1889" s="21"/>
      <c r="D1889" s="22"/>
    </row>
    <row r="1890" spans="3:4" ht="14.25" x14ac:dyDescent="0.2">
      <c r="C1890" s="21"/>
      <c r="D1890" s="22"/>
    </row>
    <row r="1891" spans="3:4" ht="14.25" x14ac:dyDescent="0.2">
      <c r="C1891" s="21"/>
      <c r="D1891" s="22"/>
    </row>
    <row r="1892" spans="3:4" ht="14.25" x14ac:dyDescent="0.2">
      <c r="C1892" s="21"/>
      <c r="D1892" s="22"/>
    </row>
    <row r="1893" spans="3:4" ht="14.25" x14ac:dyDescent="0.2">
      <c r="C1893" s="21"/>
      <c r="D1893" s="22"/>
    </row>
    <row r="1894" spans="3:4" ht="14.25" x14ac:dyDescent="0.2">
      <c r="C1894" s="21"/>
      <c r="D1894" s="22"/>
    </row>
    <row r="1895" spans="3:4" ht="14.25" x14ac:dyDescent="0.2">
      <c r="C1895" s="21"/>
      <c r="D1895" s="22"/>
    </row>
    <row r="1896" spans="3:4" ht="14.25" x14ac:dyDescent="0.2">
      <c r="C1896" s="21"/>
      <c r="D1896" s="22"/>
    </row>
    <row r="1897" spans="3:4" ht="14.25" x14ac:dyDescent="0.2">
      <c r="C1897" s="21"/>
      <c r="D1897" s="22"/>
    </row>
    <row r="1898" spans="3:4" ht="14.25" x14ac:dyDescent="0.2">
      <c r="C1898" s="21"/>
      <c r="D1898" s="22"/>
    </row>
    <row r="1899" spans="3:4" ht="14.25" x14ac:dyDescent="0.2">
      <c r="C1899" s="21"/>
      <c r="D1899" s="22"/>
    </row>
    <row r="1900" spans="3:4" ht="14.25" x14ac:dyDescent="0.2">
      <c r="C1900" s="21"/>
      <c r="D1900" s="22"/>
    </row>
    <row r="1901" spans="3:4" ht="14.25" x14ac:dyDescent="0.2">
      <c r="C1901" s="21"/>
      <c r="D1901" s="22"/>
    </row>
    <row r="1902" spans="3:4" ht="14.25" x14ac:dyDescent="0.2">
      <c r="C1902" s="21"/>
      <c r="D1902" s="22"/>
    </row>
    <row r="1903" spans="3:4" ht="14.25" x14ac:dyDescent="0.2">
      <c r="C1903" s="21"/>
      <c r="D1903" s="22"/>
    </row>
    <row r="1904" spans="3:4" ht="14.25" x14ac:dyDescent="0.2">
      <c r="C1904" s="21"/>
      <c r="D1904" s="22"/>
    </row>
    <row r="1905" spans="3:4" ht="14.25" x14ac:dyDescent="0.2">
      <c r="C1905" s="21"/>
      <c r="D1905" s="22"/>
    </row>
    <row r="1906" spans="3:4" ht="14.25" x14ac:dyDescent="0.2">
      <c r="C1906" s="21"/>
      <c r="D1906" s="22"/>
    </row>
    <row r="1907" spans="3:4" ht="14.25" x14ac:dyDescent="0.2">
      <c r="C1907" s="21"/>
      <c r="D1907" s="22"/>
    </row>
    <row r="1908" spans="3:4" ht="14.25" x14ac:dyDescent="0.2">
      <c r="C1908" s="21"/>
      <c r="D1908" s="22"/>
    </row>
    <row r="1909" spans="3:4" ht="14.25" x14ac:dyDescent="0.2">
      <c r="C1909" s="21"/>
      <c r="D1909" s="22"/>
    </row>
    <row r="1910" spans="3:4" ht="14.25" x14ac:dyDescent="0.2">
      <c r="C1910" s="21"/>
      <c r="D1910" s="22"/>
    </row>
    <row r="1911" spans="3:4" ht="14.25" x14ac:dyDescent="0.2">
      <c r="C1911" s="21"/>
      <c r="D1911" s="22"/>
    </row>
    <row r="1912" spans="3:4" ht="14.25" x14ac:dyDescent="0.2">
      <c r="C1912" s="21"/>
      <c r="D1912" s="22"/>
    </row>
    <row r="1913" spans="3:4" ht="14.25" x14ac:dyDescent="0.2">
      <c r="C1913" s="21"/>
      <c r="D1913" s="22"/>
    </row>
    <row r="1914" spans="3:4" ht="14.25" x14ac:dyDescent="0.2">
      <c r="C1914" s="21"/>
      <c r="D1914" s="22"/>
    </row>
    <row r="1915" spans="3:4" ht="14.25" x14ac:dyDescent="0.2">
      <c r="C1915" s="21"/>
      <c r="D1915" s="22"/>
    </row>
    <row r="1916" spans="3:4" ht="14.25" x14ac:dyDescent="0.2">
      <c r="C1916" s="21"/>
      <c r="D1916" s="22"/>
    </row>
    <row r="1917" spans="3:4" ht="14.25" x14ac:dyDescent="0.2">
      <c r="C1917" s="21"/>
      <c r="D1917" s="22"/>
    </row>
    <row r="1918" spans="3:4" ht="14.25" x14ac:dyDescent="0.2">
      <c r="C1918" s="21"/>
      <c r="D1918" s="22"/>
    </row>
    <row r="1919" spans="3:4" ht="14.25" x14ac:dyDescent="0.2">
      <c r="C1919" s="21"/>
      <c r="D1919" s="22"/>
    </row>
    <row r="1920" spans="3:4" ht="14.25" x14ac:dyDescent="0.2">
      <c r="C1920" s="21"/>
      <c r="D1920" s="22"/>
    </row>
    <row r="1921" spans="3:4" ht="14.25" x14ac:dyDescent="0.2">
      <c r="C1921" s="21"/>
      <c r="D1921" s="22"/>
    </row>
    <row r="1922" spans="3:4" ht="14.25" x14ac:dyDescent="0.2">
      <c r="C1922" s="21"/>
      <c r="D1922" s="22"/>
    </row>
    <row r="1923" spans="3:4" ht="14.25" x14ac:dyDescent="0.2">
      <c r="C1923" s="21"/>
      <c r="D1923" s="22"/>
    </row>
    <row r="1924" spans="3:4" ht="14.25" x14ac:dyDescent="0.2">
      <c r="C1924" s="21"/>
      <c r="D1924" s="22"/>
    </row>
    <row r="1925" spans="3:4" ht="14.25" x14ac:dyDescent="0.2">
      <c r="C1925" s="21"/>
      <c r="D1925" s="22"/>
    </row>
    <row r="1926" spans="3:4" ht="14.25" x14ac:dyDescent="0.2">
      <c r="C1926" s="21"/>
      <c r="D1926" s="22"/>
    </row>
    <row r="1927" spans="3:4" ht="14.25" x14ac:dyDescent="0.2">
      <c r="C1927" s="21"/>
      <c r="D1927" s="22"/>
    </row>
    <row r="1928" spans="3:4" ht="14.25" x14ac:dyDescent="0.2">
      <c r="C1928" s="21"/>
      <c r="D1928" s="22"/>
    </row>
    <row r="1929" spans="3:4" ht="14.25" x14ac:dyDescent="0.2">
      <c r="C1929" s="21"/>
      <c r="D1929" s="22"/>
    </row>
    <row r="1930" spans="3:4" ht="14.25" x14ac:dyDescent="0.2">
      <c r="C1930" s="21"/>
      <c r="D1930" s="22"/>
    </row>
    <row r="1931" spans="3:4" ht="14.25" x14ac:dyDescent="0.2">
      <c r="C1931" s="21"/>
      <c r="D1931" s="22"/>
    </row>
    <row r="1932" spans="3:4" ht="14.25" x14ac:dyDescent="0.2">
      <c r="C1932" s="21"/>
      <c r="D1932" s="22"/>
    </row>
    <row r="1933" spans="3:4" ht="14.25" x14ac:dyDescent="0.2">
      <c r="C1933" s="21"/>
      <c r="D1933" s="22"/>
    </row>
    <row r="1934" spans="3:4" ht="14.25" x14ac:dyDescent="0.2">
      <c r="C1934" s="21"/>
      <c r="D1934" s="22"/>
    </row>
    <row r="1935" spans="3:4" ht="14.25" x14ac:dyDescent="0.2">
      <c r="C1935" s="21"/>
      <c r="D1935" s="22"/>
    </row>
    <row r="1936" spans="3:4" ht="14.25" x14ac:dyDescent="0.2">
      <c r="C1936" s="21"/>
      <c r="D1936" s="22"/>
    </row>
    <row r="1937" spans="3:4" ht="14.25" x14ac:dyDescent="0.2">
      <c r="C1937" s="21"/>
      <c r="D1937" s="22"/>
    </row>
    <row r="1938" spans="3:4" ht="14.25" x14ac:dyDescent="0.2">
      <c r="C1938" s="21"/>
      <c r="D1938" s="22"/>
    </row>
    <row r="1939" spans="3:4" ht="14.25" x14ac:dyDescent="0.2">
      <c r="C1939" s="21"/>
      <c r="D1939" s="22"/>
    </row>
    <row r="1940" spans="3:4" ht="14.25" x14ac:dyDescent="0.2">
      <c r="C1940" s="21"/>
      <c r="D1940" s="22"/>
    </row>
    <row r="1941" spans="3:4" ht="14.25" x14ac:dyDescent="0.2">
      <c r="C1941" s="21"/>
      <c r="D1941" s="22"/>
    </row>
    <row r="1942" spans="3:4" ht="14.25" x14ac:dyDescent="0.2">
      <c r="C1942" s="21"/>
      <c r="D1942" s="22"/>
    </row>
    <row r="1943" spans="3:4" ht="14.25" x14ac:dyDescent="0.2">
      <c r="C1943" s="21"/>
      <c r="D1943" s="22"/>
    </row>
    <row r="1944" spans="3:4" ht="14.25" x14ac:dyDescent="0.2">
      <c r="C1944" s="21"/>
      <c r="D1944" s="22"/>
    </row>
    <row r="1945" spans="3:4" ht="14.25" x14ac:dyDescent="0.2">
      <c r="C1945" s="21"/>
      <c r="D1945" s="22"/>
    </row>
    <row r="1946" spans="3:4" ht="14.25" x14ac:dyDescent="0.2">
      <c r="C1946" s="21"/>
      <c r="D1946" s="22"/>
    </row>
    <row r="1947" spans="3:4" ht="14.25" x14ac:dyDescent="0.2">
      <c r="C1947" s="21"/>
      <c r="D1947" s="22"/>
    </row>
    <row r="1948" spans="3:4" ht="14.25" x14ac:dyDescent="0.2">
      <c r="C1948" s="21"/>
      <c r="D1948" s="22"/>
    </row>
    <row r="1949" spans="3:4" ht="14.25" x14ac:dyDescent="0.2">
      <c r="C1949" s="21"/>
      <c r="D1949" s="22"/>
    </row>
    <row r="1950" spans="3:4" ht="14.25" x14ac:dyDescent="0.2">
      <c r="C1950" s="21"/>
      <c r="D1950" s="22"/>
    </row>
    <row r="1951" spans="3:4" ht="14.25" x14ac:dyDescent="0.2">
      <c r="C1951" s="21"/>
      <c r="D1951" s="22"/>
    </row>
    <row r="1952" spans="3:4" ht="14.25" x14ac:dyDescent="0.2">
      <c r="C1952" s="21"/>
      <c r="D1952" s="22"/>
    </row>
    <row r="1953" spans="3:4" ht="14.25" x14ac:dyDescent="0.2">
      <c r="C1953" s="21"/>
      <c r="D1953" s="22"/>
    </row>
    <row r="1954" spans="3:4" ht="14.25" x14ac:dyDescent="0.2">
      <c r="C1954" s="21"/>
      <c r="D1954" s="22"/>
    </row>
    <row r="1955" spans="3:4" ht="14.25" x14ac:dyDescent="0.2">
      <c r="C1955" s="21"/>
      <c r="D1955" s="22"/>
    </row>
    <row r="1956" spans="3:4" ht="14.25" x14ac:dyDescent="0.2">
      <c r="C1956" s="21"/>
      <c r="D1956" s="22"/>
    </row>
    <row r="1957" spans="3:4" ht="14.25" x14ac:dyDescent="0.2">
      <c r="C1957" s="21"/>
      <c r="D1957" s="22"/>
    </row>
    <row r="1958" spans="3:4" ht="14.25" x14ac:dyDescent="0.2">
      <c r="C1958" s="21"/>
      <c r="D1958" s="22"/>
    </row>
    <row r="1959" spans="3:4" ht="14.25" x14ac:dyDescent="0.2">
      <c r="C1959" s="21"/>
      <c r="D1959" s="22"/>
    </row>
    <row r="1960" spans="3:4" ht="14.25" x14ac:dyDescent="0.2">
      <c r="C1960" s="21"/>
      <c r="D1960" s="22"/>
    </row>
    <row r="1961" spans="3:4" ht="14.25" x14ac:dyDescent="0.2">
      <c r="C1961" s="21"/>
      <c r="D1961" s="22"/>
    </row>
    <row r="1962" spans="3:4" ht="14.25" x14ac:dyDescent="0.2">
      <c r="C1962" s="21"/>
      <c r="D1962" s="22"/>
    </row>
    <row r="1963" spans="3:4" ht="14.25" x14ac:dyDescent="0.2">
      <c r="C1963" s="21"/>
      <c r="D1963" s="22"/>
    </row>
    <row r="1964" spans="3:4" ht="14.25" x14ac:dyDescent="0.2">
      <c r="C1964" s="21"/>
      <c r="D1964" s="22"/>
    </row>
    <row r="1965" spans="3:4" ht="14.25" x14ac:dyDescent="0.2">
      <c r="C1965" s="21"/>
      <c r="D1965" s="22"/>
    </row>
    <row r="1966" spans="3:4" ht="14.25" x14ac:dyDescent="0.2">
      <c r="C1966" s="21"/>
      <c r="D1966" s="22"/>
    </row>
    <row r="1967" spans="3:4" ht="14.25" x14ac:dyDescent="0.2">
      <c r="C1967" s="21"/>
      <c r="D1967" s="22"/>
    </row>
    <row r="1968" spans="3:4" ht="14.25" x14ac:dyDescent="0.2">
      <c r="C1968" s="21"/>
      <c r="D1968" s="22"/>
    </row>
    <row r="1969" spans="3:4" ht="14.25" x14ac:dyDescent="0.2">
      <c r="C1969" s="21"/>
      <c r="D1969" s="22"/>
    </row>
    <row r="1970" spans="3:4" ht="14.25" x14ac:dyDescent="0.2">
      <c r="C1970" s="21"/>
      <c r="D1970" s="22"/>
    </row>
    <row r="1971" spans="3:4" ht="14.25" x14ac:dyDescent="0.2">
      <c r="C1971" s="21"/>
      <c r="D1971" s="22"/>
    </row>
    <row r="1972" spans="3:4" ht="14.25" x14ac:dyDescent="0.2">
      <c r="C1972" s="21"/>
      <c r="D1972" s="22"/>
    </row>
    <row r="1973" spans="3:4" ht="14.25" x14ac:dyDescent="0.2">
      <c r="C1973" s="21"/>
      <c r="D1973" s="22"/>
    </row>
    <row r="1974" spans="3:4" ht="14.25" x14ac:dyDescent="0.2">
      <c r="C1974" s="21"/>
      <c r="D1974" s="22"/>
    </row>
    <row r="1975" spans="3:4" ht="14.25" x14ac:dyDescent="0.2">
      <c r="C1975" s="21"/>
      <c r="D1975" s="22"/>
    </row>
    <row r="1976" spans="3:4" ht="14.25" x14ac:dyDescent="0.2">
      <c r="C1976" s="21"/>
      <c r="D1976" s="22"/>
    </row>
    <row r="1977" spans="3:4" ht="14.25" x14ac:dyDescent="0.2">
      <c r="C1977" s="21"/>
      <c r="D1977" s="22"/>
    </row>
    <row r="1978" spans="3:4" ht="14.25" x14ac:dyDescent="0.2">
      <c r="C1978" s="21"/>
      <c r="D1978" s="22"/>
    </row>
    <row r="1979" spans="3:4" ht="14.25" x14ac:dyDescent="0.2">
      <c r="C1979" s="21"/>
      <c r="D1979" s="22"/>
    </row>
    <row r="1980" spans="3:4" ht="14.25" x14ac:dyDescent="0.2">
      <c r="C1980" s="21"/>
      <c r="D1980" s="22"/>
    </row>
    <row r="1981" spans="3:4" ht="14.25" x14ac:dyDescent="0.2">
      <c r="C1981" s="21"/>
      <c r="D1981" s="22"/>
    </row>
    <row r="1982" spans="3:4" ht="14.25" x14ac:dyDescent="0.2">
      <c r="C1982" s="21"/>
      <c r="D1982" s="22"/>
    </row>
    <row r="1983" spans="3:4" ht="14.25" x14ac:dyDescent="0.2">
      <c r="C1983" s="21"/>
      <c r="D1983" s="22"/>
    </row>
    <row r="1984" spans="3:4" ht="14.25" x14ac:dyDescent="0.2">
      <c r="C1984" s="21"/>
      <c r="D1984" s="22"/>
    </row>
    <row r="1985" spans="3:4" ht="14.25" x14ac:dyDescent="0.2">
      <c r="C1985" s="21"/>
      <c r="D1985" s="22"/>
    </row>
    <row r="1986" spans="3:4" ht="14.25" x14ac:dyDescent="0.2">
      <c r="C1986" s="21"/>
      <c r="D1986" s="22"/>
    </row>
    <row r="1987" spans="3:4" ht="14.25" x14ac:dyDescent="0.2">
      <c r="C1987" s="21"/>
      <c r="D1987" s="22"/>
    </row>
    <row r="1988" spans="3:4" ht="14.25" x14ac:dyDescent="0.2">
      <c r="C1988" s="21"/>
      <c r="D1988" s="22"/>
    </row>
    <row r="1989" spans="3:4" ht="14.25" x14ac:dyDescent="0.2">
      <c r="C1989" s="21"/>
      <c r="D1989" s="22"/>
    </row>
    <row r="1990" spans="3:4" ht="14.25" x14ac:dyDescent="0.2">
      <c r="C1990" s="21"/>
      <c r="D1990" s="22"/>
    </row>
    <row r="1991" spans="3:4" ht="14.25" x14ac:dyDescent="0.2">
      <c r="C1991" s="21"/>
      <c r="D1991" s="22"/>
    </row>
    <row r="1992" spans="3:4" ht="14.25" x14ac:dyDescent="0.2">
      <c r="C1992" s="21"/>
      <c r="D1992" s="22"/>
    </row>
    <row r="1993" spans="3:4" ht="14.25" x14ac:dyDescent="0.2">
      <c r="C1993" s="21"/>
      <c r="D1993" s="22"/>
    </row>
    <row r="1994" spans="3:4" ht="14.25" x14ac:dyDescent="0.2">
      <c r="C1994" s="21"/>
      <c r="D1994" s="22"/>
    </row>
    <row r="1995" spans="3:4" ht="14.25" x14ac:dyDescent="0.2">
      <c r="C1995" s="21"/>
      <c r="D1995" s="22"/>
    </row>
    <row r="1996" spans="3:4" ht="14.25" x14ac:dyDescent="0.2">
      <c r="C1996" s="21"/>
      <c r="D1996" s="22"/>
    </row>
    <row r="1997" spans="3:4" ht="14.25" x14ac:dyDescent="0.2">
      <c r="C1997" s="21"/>
      <c r="D1997" s="22"/>
    </row>
    <row r="1998" spans="3:4" ht="14.25" x14ac:dyDescent="0.2">
      <c r="C1998" s="21"/>
      <c r="D1998" s="22"/>
    </row>
    <row r="1999" spans="3:4" ht="14.25" x14ac:dyDescent="0.2">
      <c r="C1999" s="21"/>
      <c r="D1999" s="22"/>
    </row>
    <row r="2000" spans="3:4" ht="14.25" x14ac:dyDescent="0.2">
      <c r="C2000" s="21"/>
      <c r="D2000" s="22"/>
    </row>
    <row r="2001" spans="3:4" ht="14.25" x14ac:dyDescent="0.2">
      <c r="C2001" s="21"/>
      <c r="D2001" s="22"/>
    </row>
    <row r="2002" spans="3:4" ht="14.25" x14ac:dyDescent="0.2">
      <c r="C2002" s="21"/>
      <c r="D2002" s="22"/>
    </row>
    <row r="2003" spans="3:4" ht="14.25" x14ac:dyDescent="0.2">
      <c r="C2003" s="21"/>
      <c r="D2003" s="22"/>
    </row>
    <row r="2004" spans="3:4" ht="14.25" x14ac:dyDescent="0.2">
      <c r="C2004" s="21"/>
      <c r="D2004" s="22"/>
    </row>
    <row r="2005" spans="3:4" ht="14.25" x14ac:dyDescent="0.2">
      <c r="C2005" s="21"/>
      <c r="D2005" s="22"/>
    </row>
    <row r="2006" spans="3:4" ht="14.25" x14ac:dyDescent="0.2">
      <c r="C2006" s="21"/>
      <c r="D2006" s="22"/>
    </row>
    <row r="2007" spans="3:4" ht="14.25" x14ac:dyDescent="0.2">
      <c r="C2007" s="21"/>
      <c r="D2007" s="22"/>
    </row>
    <row r="2008" spans="3:4" ht="14.25" x14ac:dyDescent="0.2">
      <c r="C2008" s="21"/>
      <c r="D2008" s="22"/>
    </row>
    <row r="2009" spans="3:4" ht="14.25" x14ac:dyDescent="0.2">
      <c r="C2009" s="21"/>
      <c r="D2009" s="22"/>
    </row>
    <row r="2010" spans="3:4" ht="14.25" x14ac:dyDescent="0.2">
      <c r="C2010" s="21"/>
      <c r="D2010" s="22"/>
    </row>
    <row r="2011" spans="3:4" ht="14.25" x14ac:dyDescent="0.2">
      <c r="C2011" s="21"/>
      <c r="D2011" s="22"/>
    </row>
    <row r="2012" spans="3:4" ht="14.25" x14ac:dyDescent="0.2">
      <c r="C2012" s="21"/>
      <c r="D2012" s="22"/>
    </row>
    <row r="2013" spans="3:4" ht="14.25" x14ac:dyDescent="0.2">
      <c r="C2013" s="21"/>
      <c r="D2013" s="22"/>
    </row>
    <row r="2014" spans="3:4" ht="14.25" x14ac:dyDescent="0.2">
      <c r="C2014" s="21"/>
      <c r="D2014" s="22"/>
    </row>
    <row r="2015" spans="3:4" ht="14.25" x14ac:dyDescent="0.2">
      <c r="C2015" s="21"/>
      <c r="D2015" s="22"/>
    </row>
    <row r="2016" spans="3:4" ht="14.25" x14ac:dyDescent="0.2">
      <c r="C2016" s="21"/>
      <c r="D2016" s="22"/>
    </row>
    <row r="2017" spans="3:4" ht="14.25" x14ac:dyDescent="0.2">
      <c r="C2017" s="21"/>
      <c r="D2017" s="22"/>
    </row>
    <row r="2018" spans="3:4" ht="14.25" x14ac:dyDescent="0.2">
      <c r="C2018" s="21"/>
      <c r="D2018" s="22"/>
    </row>
    <row r="2019" spans="3:4" ht="14.25" x14ac:dyDescent="0.2">
      <c r="C2019" s="21"/>
      <c r="D2019" s="22"/>
    </row>
    <row r="2020" spans="3:4" ht="14.25" x14ac:dyDescent="0.2">
      <c r="C2020" s="21"/>
      <c r="D2020" s="22"/>
    </row>
    <row r="2021" spans="3:4" ht="14.25" x14ac:dyDescent="0.2">
      <c r="C2021" s="21"/>
      <c r="D2021" s="22"/>
    </row>
    <row r="2022" spans="3:4" ht="14.25" x14ac:dyDescent="0.2">
      <c r="C2022" s="21"/>
      <c r="D2022" s="22"/>
    </row>
    <row r="2023" spans="3:4" ht="14.25" x14ac:dyDescent="0.2">
      <c r="C2023" s="21"/>
      <c r="D2023" s="22"/>
    </row>
    <row r="2024" spans="3:4" ht="14.25" x14ac:dyDescent="0.2">
      <c r="C2024" s="21"/>
      <c r="D2024" s="22"/>
    </row>
    <row r="2025" spans="3:4" ht="14.25" x14ac:dyDescent="0.2">
      <c r="C2025" s="21"/>
      <c r="D2025" s="22"/>
    </row>
    <row r="2026" spans="3:4" ht="14.25" x14ac:dyDescent="0.2">
      <c r="C2026" s="21"/>
      <c r="D2026" s="22"/>
    </row>
    <row r="2027" spans="3:4" ht="14.25" x14ac:dyDescent="0.2">
      <c r="C2027" s="21"/>
      <c r="D2027" s="22"/>
    </row>
    <row r="2028" spans="3:4" ht="14.25" x14ac:dyDescent="0.2">
      <c r="C2028" s="21"/>
      <c r="D2028" s="22"/>
    </row>
    <row r="2029" spans="3:4" ht="14.25" x14ac:dyDescent="0.2">
      <c r="C2029" s="21"/>
      <c r="D2029" s="22"/>
    </row>
    <row r="2030" spans="3:4" ht="14.25" x14ac:dyDescent="0.2">
      <c r="C2030" s="21"/>
      <c r="D2030" s="22"/>
    </row>
    <row r="2031" spans="3:4" ht="14.25" x14ac:dyDescent="0.2">
      <c r="C2031" s="21"/>
      <c r="D2031" s="22"/>
    </row>
    <row r="2032" spans="3:4" ht="14.25" x14ac:dyDescent="0.2">
      <c r="C2032" s="21"/>
      <c r="D2032" s="22"/>
    </row>
    <row r="2033" spans="3:4" ht="14.25" x14ac:dyDescent="0.2">
      <c r="C2033" s="21"/>
      <c r="D2033" s="22"/>
    </row>
    <row r="2034" spans="3:4" ht="14.25" x14ac:dyDescent="0.2">
      <c r="C2034" s="21"/>
      <c r="D2034" s="22"/>
    </row>
    <row r="2035" spans="3:4" ht="14.25" x14ac:dyDescent="0.2">
      <c r="C2035" s="21"/>
      <c r="D2035" s="22"/>
    </row>
    <row r="2036" spans="3:4" ht="14.25" x14ac:dyDescent="0.2">
      <c r="C2036" s="21"/>
      <c r="D2036" s="22"/>
    </row>
    <row r="2037" spans="3:4" ht="14.25" x14ac:dyDescent="0.2">
      <c r="C2037" s="21"/>
      <c r="D2037" s="22"/>
    </row>
    <row r="2038" spans="3:4" ht="14.25" x14ac:dyDescent="0.2">
      <c r="C2038" s="21"/>
      <c r="D2038" s="22"/>
    </row>
    <row r="2039" spans="3:4" ht="14.25" x14ac:dyDescent="0.2">
      <c r="C2039" s="21"/>
      <c r="D2039" s="22"/>
    </row>
    <row r="2040" spans="3:4" ht="14.25" x14ac:dyDescent="0.2">
      <c r="C2040" s="21"/>
      <c r="D2040" s="22"/>
    </row>
    <row r="2041" spans="3:4" ht="14.25" x14ac:dyDescent="0.2">
      <c r="C2041" s="21"/>
      <c r="D2041" s="22"/>
    </row>
    <row r="2042" spans="3:4" ht="14.25" x14ac:dyDescent="0.2">
      <c r="C2042" s="21"/>
      <c r="D2042" s="22"/>
    </row>
    <row r="2043" spans="3:4" ht="14.25" x14ac:dyDescent="0.2">
      <c r="C2043" s="21"/>
      <c r="D2043" s="22"/>
    </row>
    <row r="2044" spans="3:4" ht="14.25" x14ac:dyDescent="0.2">
      <c r="C2044" s="21"/>
      <c r="D2044" s="22"/>
    </row>
    <row r="2045" spans="3:4" ht="14.25" x14ac:dyDescent="0.2">
      <c r="C2045" s="21"/>
      <c r="D2045" s="22"/>
    </row>
    <row r="2046" spans="3:4" ht="14.25" x14ac:dyDescent="0.2">
      <c r="C2046" s="21"/>
      <c r="D2046" s="22"/>
    </row>
    <row r="2047" spans="3:4" ht="14.25" x14ac:dyDescent="0.2">
      <c r="C2047" s="21"/>
      <c r="D2047" s="22"/>
    </row>
    <row r="2048" spans="3:4" ht="14.25" x14ac:dyDescent="0.2">
      <c r="C2048" s="21"/>
      <c r="D2048" s="22"/>
    </row>
    <row r="2049" spans="3:4" ht="14.25" x14ac:dyDescent="0.2">
      <c r="C2049" s="21"/>
      <c r="D2049" s="22"/>
    </row>
    <row r="2050" spans="3:4" ht="14.25" x14ac:dyDescent="0.2">
      <c r="C2050" s="21"/>
      <c r="D2050" s="22"/>
    </row>
    <row r="2051" spans="3:4" ht="14.25" x14ac:dyDescent="0.2">
      <c r="C2051" s="21"/>
      <c r="D2051" s="22"/>
    </row>
    <row r="2052" spans="3:4" ht="14.25" x14ac:dyDescent="0.2">
      <c r="C2052" s="21"/>
      <c r="D2052" s="22"/>
    </row>
    <row r="2053" spans="3:4" ht="14.25" x14ac:dyDescent="0.2">
      <c r="C2053" s="21"/>
      <c r="D2053" s="22"/>
    </row>
    <row r="2054" spans="3:4" ht="14.25" x14ac:dyDescent="0.2">
      <c r="C2054" s="21"/>
      <c r="D2054" s="22"/>
    </row>
    <row r="2055" spans="3:4" ht="14.25" x14ac:dyDescent="0.2">
      <c r="C2055" s="21"/>
      <c r="D2055" s="22"/>
    </row>
    <row r="2056" spans="3:4" ht="14.25" x14ac:dyDescent="0.2">
      <c r="C2056" s="21"/>
      <c r="D2056" s="22"/>
    </row>
    <row r="2057" spans="3:4" ht="14.25" x14ac:dyDescent="0.2">
      <c r="C2057" s="21"/>
      <c r="D2057" s="22"/>
    </row>
    <row r="2058" spans="3:4" ht="14.25" x14ac:dyDescent="0.2">
      <c r="C2058" s="21"/>
      <c r="D2058" s="22"/>
    </row>
    <row r="2059" spans="3:4" ht="14.25" x14ac:dyDescent="0.2">
      <c r="C2059" s="21"/>
      <c r="D2059" s="22"/>
    </row>
    <row r="2060" spans="3:4" ht="14.25" x14ac:dyDescent="0.2">
      <c r="C2060" s="21"/>
      <c r="D2060" s="22"/>
    </row>
    <row r="2061" spans="3:4" ht="14.25" x14ac:dyDescent="0.2">
      <c r="C2061" s="21"/>
      <c r="D2061" s="22"/>
    </row>
    <row r="2062" spans="3:4" ht="14.25" x14ac:dyDescent="0.2">
      <c r="C2062" s="21"/>
      <c r="D2062" s="22"/>
    </row>
    <row r="2063" spans="3:4" ht="14.25" x14ac:dyDescent="0.2">
      <c r="C2063" s="21"/>
      <c r="D2063" s="22"/>
    </row>
    <row r="2064" spans="3:4" ht="14.25" x14ac:dyDescent="0.2">
      <c r="C2064" s="21"/>
      <c r="D2064" s="22"/>
    </row>
    <row r="2065" spans="3:4" ht="14.25" x14ac:dyDescent="0.2">
      <c r="C2065" s="21"/>
      <c r="D2065" s="22"/>
    </row>
    <row r="2066" spans="3:4" ht="14.25" x14ac:dyDescent="0.2">
      <c r="C2066" s="21"/>
      <c r="D2066" s="22"/>
    </row>
    <row r="2067" spans="3:4" ht="14.25" x14ac:dyDescent="0.2">
      <c r="C2067" s="21"/>
      <c r="D2067" s="22"/>
    </row>
    <row r="2068" spans="3:4" ht="14.25" x14ac:dyDescent="0.2">
      <c r="C2068" s="21"/>
      <c r="D2068" s="22"/>
    </row>
    <row r="2069" spans="3:4" ht="14.25" x14ac:dyDescent="0.2">
      <c r="C2069" s="21"/>
      <c r="D2069" s="22"/>
    </row>
    <row r="2070" spans="3:4" ht="14.25" x14ac:dyDescent="0.2">
      <c r="C2070" s="21"/>
      <c r="D2070" s="22"/>
    </row>
    <row r="2071" spans="3:4" ht="14.25" x14ac:dyDescent="0.2">
      <c r="C2071" s="21"/>
      <c r="D2071" s="22"/>
    </row>
    <row r="2072" spans="3:4" ht="14.25" x14ac:dyDescent="0.2">
      <c r="C2072" s="21"/>
      <c r="D2072" s="22"/>
    </row>
    <row r="2073" spans="3:4" ht="14.25" x14ac:dyDescent="0.2">
      <c r="C2073" s="21"/>
      <c r="D2073" s="22"/>
    </row>
    <row r="2074" spans="3:4" ht="14.25" x14ac:dyDescent="0.2">
      <c r="C2074" s="21"/>
      <c r="D2074" s="22"/>
    </row>
    <row r="2075" spans="3:4" ht="14.25" x14ac:dyDescent="0.2">
      <c r="C2075" s="21"/>
      <c r="D2075" s="22"/>
    </row>
    <row r="2076" spans="3:4" ht="14.25" x14ac:dyDescent="0.2">
      <c r="C2076" s="21"/>
      <c r="D2076" s="22"/>
    </row>
    <row r="2077" spans="3:4" ht="14.25" x14ac:dyDescent="0.2">
      <c r="C2077" s="21"/>
      <c r="D2077" s="22"/>
    </row>
    <row r="2078" spans="3:4" ht="14.25" x14ac:dyDescent="0.2">
      <c r="C2078" s="21"/>
      <c r="D2078" s="22"/>
    </row>
    <row r="2079" spans="3:4" ht="14.25" x14ac:dyDescent="0.2">
      <c r="C2079" s="21"/>
      <c r="D2079" s="22"/>
    </row>
    <row r="2080" spans="3:4" ht="14.25" x14ac:dyDescent="0.2">
      <c r="C2080" s="21"/>
      <c r="D2080" s="22"/>
    </row>
    <row r="2081" spans="3:4" ht="14.25" x14ac:dyDescent="0.2">
      <c r="C2081" s="21"/>
      <c r="D2081" s="22"/>
    </row>
    <row r="2082" spans="3:4" ht="14.25" x14ac:dyDescent="0.2">
      <c r="C2082" s="21"/>
      <c r="D2082" s="22"/>
    </row>
    <row r="2083" spans="3:4" ht="14.25" x14ac:dyDescent="0.2">
      <c r="C2083" s="21"/>
      <c r="D2083" s="22"/>
    </row>
    <row r="2084" spans="3:4" ht="14.25" x14ac:dyDescent="0.2">
      <c r="C2084" s="21"/>
      <c r="D2084" s="22"/>
    </row>
    <row r="2085" spans="3:4" ht="14.25" x14ac:dyDescent="0.2">
      <c r="C2085" s="21"/>
      <c r="D2085" s="22"/>
    </row>
    <row r="2086" spans="3:4" ht="14.25" x14ac:dyDescent="0.2">
      <c r="C2086" s="21"/>
      <c r="D2086" s="22"/>
    </row>
    <row r="2087" spans="3:4" ht="14.25" x14ac:dyDescent="0.2">
      <c r="C2087" s="21"/>
      <c r="D2087" s="22"/>
    </row>
    <row r="2088" spans="3:4" ht="14.25" x14ac:dyDescent="0.2">
      <c r="C2088" s="21"/>
      <c r="D2088" s="22"/>
    </row>
    <row r="2089" spans="3:4" ht="14.25" x14ac:dyDescent="0.2">
      <c r="C2089" s="21"/>
      <c r="D2089" s="22"/>
    </row>
    <row r="2090" spans="3:4" ht="14.25" x14ac:dyDescent="0.2">
      <c r="C2090" s="21"/>
      <c r="D2090" s="22"/>
    </row>
    <row r="2091" spans="3:4" ht="14.25" x14ac:dyDescent="0.2">
      <c r="C2091" s="21"/>
      <c r="D2091" s="22"/>
    </row>
    <row r="2092" spans="3:4" ht="14.25" x14ac:dyDescent="0.2">
      <c r="C2092" s="21"/>
      <c r="D2092" s="22"/>
    </row>
    <row r="2093" spans="3:4" ht="14.25" x14ac:dyDescent="0.2">
      <c r="C2093" s="21"/>
      <c r="D2093" s="22"/>
    </row>
    <row r="2094" spans="3:4" ht="14.25" x14ac:dyDescent="0.2">
      <c r="C2094" s="21"/>
      <c r="D2094" s="22"/>
    </row>
    <row r="2095" spans="3:4" ht="14.25" x14ac:dyDescent="0.2">
      <c r="C2095" s="21"/>
      <c r="D2095" s="22"/>
    </row>
    <row r="2096" spans="3:4" ht="14.25" x14ac:dyDescent="0.2">
      <c r="C2096" s="21"/>
      <c r="D2096" s="22"/>
    </row>
    <row r="2097" spans="3:4" ht="14.25" x14ac:dyDescent="0.2">
      <c r="C2097" s="21"/>
      <c r="D2097" s="22"/>
    </row>
    <row r="2098" spans="3:4" ht="14.25" x14ac:dyDescent="0.2">
      <c r="C2098" s="21"/>
      <c r="D2098" s="22"/>
    </row>
    <row r="2099" spans="3:4" ht="14.25" x14ac:dyDescent="0.2">
      <c r="C2099" s="21"/>
      <c r="D2099" s="22"/>
    </row>
    <row r="2100" spans="3:4" ht="14.25" x14ac:dyDescent="0.2">
      <c r="C2100" s="21"/>
      <c r="D2100" s="22"/>
    </row>
    <row r="2101" spans="3:4" ht="14.25" x14ac:dyDescent="0.2">
      <c r="C2101" s="21"/>
      <c r="D2101" s="22"/>
    </row>
    <row r="2102" spans="3:4" ht="14.25" x14ac:dyDescent="0.2">
      <c r="C2102" s="21"/>
      <c r="D2102" s="22"/>
    </row>
    <row r="2103" spans="3:4" ht="14.25" x14ac:dyDescent="0.2">
      <c r="C2103" s="21"/>
      <c r="D2103" s="22"/>
    </row>
    <row r="2104" spans="3:4" ht="14.25" x14ac:dyDescent="0.2">
      <c r="C2104" s="21"/>
      <c r="D2104" s="22"/>
    </row>
    <row r="2105" spans="3:4" ht="14.25" x14ac:dyDescent="0.2">
      <c r="C2105" s="21"/>
      <c r="D2105" s="22"/>
    </row>
    <row r="2106" spans="3:4" ht="14.25" x14ac:dyDescent="0.2">
      <c r="C2106" s="21"/>
      <c r="D2106" s="22"/>
    </row>
    <row r="2107" spans="3:4" ht="14.25" x14ac:dyDescent="0.2">
      <c r="C2107" s="21"/>
      <c r="D2107" s="22"/>
    </row>
    <row r="2108" spans="3:4" ht="14.25" x14ac:dyDescent="0.2">
      <c r="C2108" s="21"/>
      <c r="D2108" s="22"/>
    </row>
    <row r="2109" spans="3:4" ht="14.25" x14ac:dyDescent="0.2">
      <c r="C2109" s="21"/>
      <c r="D2109" s="22"/>
    </row>
    <row r="2110" spans="3:4" ht="14.25" x14ac:dyDescent="0.2">
      <c r="C2110" s="21"/>
      <c r="D2110" s="22"/>
    </row>
    <row r="2111" spans="3:4" ht="14.25" x14ac:dyDescent="0.2">
      <c r="C2111" s="21"/>
      <c r="D2111" s="22"/>
    </row>
    <row r="2112" spans="3:4" ht="14.25" x14ac:dyDescent="0.2">
      <c r="C2112" s="21"/>
      <c r="D2112" s="22"/>
    </row>
    <row r="2113" spans="3:4" ht="14.25" x14ac:dyDescent="0.2">
      <c r="C2113" s="21"/>
      <c r="D2113" s="22"/>
    </row>
    <row r="2114" spans="3:4" ht="14.25" x14ac:dyDescent="0.2">
      <c r="C2114" s="21"/>
      <c r="D2114" s="22"/>
    </row>
    <row r="2115" spans="3:4" ht="14.25" x14ac:dyDescent="0.2">
      <c r="C2115" s="21"/>
      <c r="D2115" s="22"/>
    </row>
    <row r="2116" spans="3:4" ht="14.25" x14ac:dyDescent="0.2">
      <c r="C2116" s="21"/>
      <c r="D2116" s="22"/>
    </row>
    <row r="2117" spans="3:4" ht="14.25" x14ac:dyDescent="0.2">
      <c r="C2117" s="21"/>
      <c r="D2117" s="22"/>
    </row>
    <row r="2118" spans="3:4" ht="14.25" x14ac:dyDescent="0.2">
      <c r="C2118" s="21"/>
      <c r="D2118" s="22"/>
    </row>
    <row r="2119" spans="3:4" ht="14.25" x14ac:dyDescent="0.2">
      <c r="C2119" s="21"/>
      <c r="D2119" s="22"/>
    </row>
    <row r="2120" spans="3:4" ht="14.25" x14ac:dyDescent="0.2">
      <c r="C2120" s="21"/>
      <c r="D2120" s="22"/>
    </row>
    <row r="2121" spans="3:4" ht="14.25" x14ac:dyDescent="0.2">
      <c r="C2121" s="21"/>
      <c r="D2121" s="22"/>
    </row>
    <row r="2122" spans="3:4" ht="14.25" x14ac:dyDescent="0.2">
      <c r="C2122" s="21"/>
      <c r="D2122" s="22"/>
    </row>
    <row r="2123" spans="3:4" ht="14.25" x14ac:dyDescent="0.2">
      <c r="C2123" s="21"/>
      <c r="D2123" s="22"/>
    </row>
    <row r="2124" spans="3:4" ht="14.25" x14ac:dyDescent="0.2">
      <c r="C2124" s="21"/>
      <c r="D2124" s="22"/>
    </row>
    <row r="2125" spans="3:4" ht="14.25" x14ac:dyDescent="0.2">
      <c r="C2125" s="21"/>
      <c r="D2125" s="22"/>
    </row>
    <row r="2126" spans="3:4" ht="14.25" x14ac:dyDescent="0.2">
      <c r="C2126" s="21"/>
      <c r="D2126" s="22"/>
    </row>
    <row r="2127" spans="3:4" ht="14.25" x14ac:dyDescent="0.2">
      <c r="C2127" s="21"/>
      <c r="D2127" s="22"/>
    </row>
    <row r="2128" spans="3:4" ht="14.25" x14ac:dyDescent="0.2">
      <c r="C2128" s="21"/>
      <c r="D2128" s="22"/>
    </row>
    <row r="2129" spans="3:4" ht="14.25" x14ac:dyDescent="0.2">
      <c r="C2129" s="21"/>
      <c r="D2129" s="22"/>
    </row>
    <row r="2130" spans="3:4" ht="14.25" x14ac:dyDescent="0.2">
      <c r="C2130" s="21"/>
      <c r="D2130" s="22"/>
    </row>
    <row r="2131" spans="3:4" ht="14.25" x14ac:dyDescent="0.2">
      <c r="C2131" s="21"/>
      <c r="D2131" s="22"/>
    </row>
    <row r="2132" spans="3:4" ht="14.25" x14ac:dyDescent="0.2">
      <c r="C2132" s="21"/>
      <c r="D2132" s="22"/>
    </row>
    <row r="2133" spans="3:4" ht="14.25" x14ac:dyDescent="0.2">
      <c r="C2133" s="21"/>
      <c r="D2133" s="22"/>
    </row>
    <row r="2134" spans="3:4" ht="14.25" x14ac:dyDescent="0.2">
      <c r="C2134" s="21"/>
      <c r="D2134" s="22"/>
    </row>
    <row r="2135" spans="3:4" ht="14.25" x14ac:dyDescent="0.2">
      <c r="C2135" s="21"/>
      <c r="D2135" s="22"/>
    </row>
    <row r="2136" spans="3:4" ht="14.25" x14ac:dyDescent="0.2">
      <c r="C2136" s="21"/>
      <c r="D2136" s="22"/>
    </row>
    <row r="2137" spans="3:4" ht="14.25" x14ac:dyDescent="0.2">
      <c r="C2137" s="21"/>
      <c r="D2137" s="22"/>
    </row>
    <row r="2138" spans="3:4" ht="14.25" x14ac:dyDescent="0.2">
      <c r="C2138" s="21"/>
      <c r="D2138" s="22"/>
    </row>
    <row r="2139" spans="3:4" ht="14.25" x14ac:dyDescent="0.2">
      <c r="C2139" s="21"/>
      <c r="D2139" s="22"/>
    </row>
    <row r="2140" spans="3:4" ht="14.25" x14ac:dyDescent="0.2">
      <c r="C2140" s="21"/>
      <c r="D2140" s="22"/>
    </row>
    <row r="2141" spans="3:4" ht="14.25" x14ac:dyDescent="0.2">
      <c r="C2141" s="21"/>
      <c r="D2141" s="22"/>
    </row>
    <row r="2142" spans="3:4" ht="14.25" x14ac:dyDescent="0.2">
      <c r="C2142" s="21"/>
      <c r="D2142" s="22"/>
    </row>
    <row r="2143" spans="3:4" ht="14.25" x14ac:dyDescent="0.2">
      <c r="C2143" s="21"/>
      <c r="D2143" s="22"/>
    </row>
    <row r="2144" spans="3:4" ht="14.25" x14ac:dyDescent="0.2">
      <c r="C2144" s="21"/>
      <c r="D2144" s="22"/>
    </row>
    <row r="2145" spans="3:4" ht="14.25" x14ac:dyDescent="0.2">
      <c r="C2145" s="21"/>
      <c r="D2145" s="22"/>
    </row>
    <row r="2146" spans="3:4" ht="14.25" x14ac:dyDescent="0.2">
      <c r="C2146" s="21"/>
      <c r="D2146" s="22"/>
    </row>
    <row r="2147" spans="3:4" ht="14.25" x14ac:dyDescent="0.2">
      <c r="C2147" s="21"/>
      <c r="D2147" s="22"/>
    </row>
    <row r="2148" spans="3:4" ht="14.25" x14ac:dyDescent="0.2">
      <c r="C2148" s="21"/>
      <c r="D2148" s="22"/>
    </row>
    <row r="2149" spans="3:4" ht="14.25" x14ac:dyDescent="0.2">
      <c r="C2149" s="21"/>
      <c r="D2149" s="22"/>
    </row>
    <row r="2150" spans="3:4" ht="14.25" x14ac:dyDescent="0.2">
      <c r="C2150" s="21"/>
      <c r="D2150" s="22"/>
    </row>
    <row r="2151" spans="3:4" ht="14.25" x14ac:dyDescent="0.2">
      <c r="C2151" s="21"/>
      <c r="D2151" s="22"/>
    </row>
    <row r="2152" spans="3:4" ht="14.25" x14ac:dyDescent="0.2">
      <c r="C2152" s="21"/>
      <c r="D2152" s="22"/>
    </row>
    <row r="2153" spans="3:4" ht="14.25" x14ac:dyDescent="0.2">
      <c r="C2153" s="21"/>
      <c r="D2153" s="22"/>
    </row>
    <row r="2154" spans="3:4" ht="14.25" x14ac:dyDescent="0.2">
      <c r="C2154" s="21"/>
      <c r="D2154" s="22"/>
    </row>
    <row r="2155" spans="3:4" ht="14.25" x14ac:dyDescent="0.2">
      <c r="C2155" s="21"/>
      <c r="D2155" s="22"/>
    </row>
    <row r="2156" spans="3:4" ht="14.25" x14ac:dyDescent="0.2">
      <c r="C2156" s="21"/>
      <c r="D2156" s="22"/>
    </row>
    <row r="2157" spans="3:4" ht="14.25" x14ac:dyDescent="0.2">
      <c r="C2157" s="21"/>
      <c r="D2157" s="22"/>
    </row>
    <row r="2158" spans="3:4" ht="14.25" x14ac:dyDescent="0.2">
      <c r="C2158" s="21"/>
      <c r="D2158" s="22"/>
    </row>
    <row r="2159" spans="3:4" ht="14.25" x14ac:dyDescent="0.2">
      <c r="C2159" s="21"/>
      <c r="D2159" s="22"/>
    </row>
    <row r="2160" spans="3:4" ht="14.25" x14ac:dyDescent="0.2">
      <c r="C2160" s="21"/>
      <c r="D2160" s="22"/>
    </row>
    <row r="2161" spans="3:4" ht="14.25" x14ac:dyDescent="0.2">
      <c r="C2161" s="21"/>
      <c r="D2161" s="22"/>
    </row>
    <row r="2162" spans="3:4" ht="14.25" x14ac:dyDescent="0.2">
      <c r="C2162" s="21"/>
      <c r="D2162" s="22"/>
    </row>
    <row r="2163" spans="3:4" ht="14.25" x14ac:dyDescent="0.2">
      <c r="C2163" s="21"/>
      <c r="D2163" s="22"/>
    </row>
    <row r="2164" spans="3:4" ht="14.25" x14ac:dyDescent="0.2">
      <c r="C2164" s="21"/>
      <c r="D2164" s="22"/>
    </row>
    <row r="2165" spans="3:4" ht="14.25" x14ac:dyDescent="0.2">
      <c r="C2165" s="21"/>
      <c r="D2165" s="22"/>
    </row>
    <row r="2166" spans="3:4" ht="14.25" x14ac:dyDescent="0.2">
      <c r="C2166" s="21"/>
      <c r="D2166" s="22"/>
    </row>
    <row r="2167" spans="3:4" ht="14.25" x14ac:dyDescent="0.2">
      <c r="C2167" s="21"/>
      <c r="D2167" s="22"/>
    </row>
    <row r="2168" spans="3:4" ht="14.25" x14ac:dyDescent="0.2">
      <c r="C2168" s="21"/>
      <c r="D2168" s="22"/>
    </row>
    <row r="2169" spans="3:4" ht="14.25" x14ac:dyDescent="0.2">
      <c r="C2169" s="21"/>
      <c r="D2169" s="22"/>
    </row>
    <row r="2170" spans="3:4" ht="14.25" x14ac:dyDescent="0.2">
      <c r="C2170" s="21"/>
      <c r="D2170" s="22"/>
    </row>
    <row r="2171" spans="3:4" ht="14.25" x14ac:dyDescent="0.2">
      <c r="C2171" s="21"/>
      <c r="D2171" s="22"/>
    </row>
    <row r="2172" spans="3:4" ht="14.25" x14ac:dyDescent="0.2">
      <c r="C2172" s="21"/>
      <c r="D2172" s="22"/>
    </row>
    <row r="2173" spans="3:4" ht="14.25" x14ac:dyDescent="0.2">
      <c r="C2173" s="21"/>
      <c r="D2173" s="22"/>
    </row>
    <row r="2174" spans="3:4" ht="14.25" x14ac:dyDescent="0.2">
      <c r="C2174" s="21"/>
      <c r="D2174" s="22"/>
    </row>
    <row r="2175" spans="3:4" ht="14.25" x14ac:dyDescent="0.2">
      <c r="C2175" s="21"/>
      <c r="D2175" s="22"/>
    </row>
    <row r="2176" spans="3:4" ht="14.25" x14ac:dyDescent="0.2">
      <c r="C2176" s="21"/>
      <c r="D2176" s="22"/>
    </row>
    <row r="2177" spans="3:4" ht="14.25" x14ac:dyDescent="0.2">
      <c r="C2177" s="21"/>
      <c r="D2177" s="22"/>
    </row>
    <row r="2178" spans="3:4" ht="14.25" x14ac:dyDescent="0.2">
      <c r="C2178" s="21"/>
      <c r="D2178" s="22"/>
    </row>
    <row r="2179" spans="3:4" ht="14.25" x14ac:dyDescent="0.2">
      <c r="C2179" s="21"/>
      <c r="D2179" s="22"/>
    </row>
    <row r="2180" spans="3:4" ht="14.25" x14ac:dyDescent="0.2">
      <c r="C2180" s="21"/>
      <c r="D2180" s="22"/>
    </row>
    <row r="2181" spans="3:4" ht="14.25" x14ac:dyDescent="0.2">
      <c r="C2181" s="21"/>
      <c r="D2181" s="22"/>
    </row>
    <row r="2182" spans="3:4" ht="14.25" x14ac:dyDescent="0.2">
      <c r="C2182" s="21"/>
      <c r="D2182" s="22"/>
    </row>
    <row r="2183" spans="3:4" ht="14.25" x14ac:dyDescent="0.2">
      <c r="C2183" s="21"/>
      <c r="D2183" s="22"/>
    </row>
    <row r="2184" spans="3:4" ht="14.25" x14ac:dyDescent="0.2">
      <c r="C2184" s="21"/>
      <c r="D2184" s="22"/>
    </row>
    <row r="2185" spans="3:4" ht="14.25" x14ac:dyDescent="0.2">
      <c r="C2185" s="21"/>
      <c r="D2185" s="22"/>
    </row>
    <row r="2186" spans="3:4" ht="14.25" x14ac:dyDescent="0.2">
      <c r="C2186" s="21"/>
      <c r="D2186" s="22"/>
    </row>
    <row r="2187" spans="3:4" ht="14.25" x14ac:dyDescent="0.2">
      <c r="C2187" s="21"/>
      <c r="D2187" s="22"/>
    </row>
    <row r="2188" spans="3:4" ht="14.25" x14ac:dyDescent="0.2">
      <c r="C2188" s="21"/>
      <c r="D2188" s="22"/>
    </row>
    <row r="2189" spans="3:4" ht="14.25" x14ac:dyDescent="0.2">
      <c r="C2189" s="21"/>
      <c r="D2189" s="22"/>
    </row>
    <row r="2190" spans="3:4" ht="14.25" x14ac:dyDescent="0.2">
      <c r="C2190" s="21"/>
      <c r="D2190" s="22"/>
    </row>
    <row r="2191" spans="3:4" ht="14.25" x14ac:dyDescent="0.2">
      <c r="C2191" s="21"/>
      <c r="D2191" s="22"/>
    </row>
    <row r="2192" spans="3:4" ht="14.25" x14ac:dyDescent="0.2">
      <c r="C2192" s="21"/>
      <c r="D2192" s="22"/>
    </row>
    <row r="2193" spans="3:4" ht="14.25" x14ac:dyDescent="0.2">
      <c r="C2193" s="21"/>
      <c r="D2193" s="22"/>
    </row>
    <row r="2194" spans="3:4" ht="14.25" x14ac:dyDescent="0.2">
      <c r="C2194" s="21"/>
      <c r="D2194" s="22"/>
    </row>
    <row r="2195" spans="3:4" ht="14.25" x14ac:dyDescent="0.2">
      <c r="C2195" s="21"/>
      <c r="D2195" s="22"/>
    </row>
    <row r="2196" spans="3:4" ht="14.25" x14ac:dyDescent="0.2">
      <c r="C2196" s="21"/>
      <c r="D2196" s="22"/>
    </row>
    <row r="2197" spans="3:4" ht="14.25" x14ac:dyDescent="0.2">
      <c r="C2197" s="21"/>
      <c r="D2197" s="22"/>
    </row>
    <row r="2198" spans="3:4" ht="14.25" x14ac:dyDescent="0.2">
      <c r="C2198" s="21"/>
      <c r="D2198" s="22"/>
    </row>
    <row r="2199" spans="3:4" ht="14.25" x14ac:dyDescent="0.2">
      <c r="C2199" s="21"/>
      <c r="D2199" s="22"/>
    </row>
    <row r="2200" spans="3:4" ht="14.25" x14ac:dyDescent="0.2">
      <c r="C2200" s="21"/>
      <c r="D2200" s="22"/>
    </row>
    <row r="2201" spans="3:4" ht="14.25" x14ac:dyDescent="0.2">
      <c r="C2201" s="21"/>
      <c r="D2201" s="22"/>
    </row>
    <row r="2202" spans="3:4" ht="14.25" x14ac:dyDescent="0.2">
      <c r="C2202" s="21"/>
      <c r="D2202" s="22"/>
    </row>
    <row r="2203" spans="3:4" ht="14.25" x14ac:dyDescent="0.2">
      <c r="C2203" s="21"/>
      <c r="D2203" s="22"/>
    </row>
    <row r="2204" spans="3:4" ht="14.25" x14ac:dyDescent="0.2">
      <c r="C2204" s="21"/>
      <c r="D2204" s="22"/>
    </row>
    <row r="2205" spans="3:4" ht="14.25" x14ac:dyDescent="0.2">
      <c r="C2205" s="21"/>
      <c r="D2205" s="22"/>
    </row>
    <row r="2206" spans="3:4" ht="14.25" x14ac:dyDescent="0.2">
      <c r="C2206" s="21"/>
      <c r="D2206" s="22"/>
    </row>
    <row r="2207" spans="3:4" ht="14.25" x14ac:dyDescent="0.2">
      <c r="C2207" s="21"/>
      <c r="D2207" s="22"/>
    </row>
    <row r="2208" spans="3:4" ht="14.25" x14ac:dyDescent="0.2">
      <c r="C2208" s="21"/>
      <c r="D2208" s="22"/>
    </row>
    <row r="2209" spans="3:4" ht="14.25" x14ac:dyDescent="0.2">
      <c r="C2209" s="21"/>
      <c r="D2209" s="22"/>
    </row>
    <row r="2210" spans="3:4" ht="14.25" x14ac:dyDescent="0.2">
      <c r="C2210" s="21"/>
      <c r="D2210" s="22"/>
    </row>
    <row r="2211" spans="3:4" ht="14.25" x14ac:dyDescent="0.2">
      <c r="C2211" s="21"/>
      <c r="D2211" s="22"/>
    </row>
    <row r="2212" spans="3:4" ht="14.25" x14ac:dyDescent="0.2">
      <c r="C2212" s="21"/>
      <c r="D2212" s="22"/>
    </row>
    <row r="2213" spans="3:4" ht="14.25" x14ac:dyDescent="0.2">
      <c r="C2213" s="21"/>
      <c r="D2213" s="22"/>
    </row>
    <row r="2214" spans="3:4" ht="14.25" x14ac:dyDescent="0.2">
      <c r="C2214" s="21"/>
      <c r="D2214" s="22"/>
    </row>
    <row r="2215" spans="3:4" ht="14.25" x14ac:dyDescent="0.2">
      <c r="C2215" s="21"/>
      <c r="D2215" s="22"/>
    </row>
    <row r="2216" spans="3:4" ht="14.25" x14ac:dyDescent="0.2">
      <c r="C2216" s="21"/>
      <c r="D2216" s="22"/>
    </row>
    <row r="2217" spans="3:4" ht="14.25" x14ac:dyDescent="0.2">
      <c r="C2217" s="21"/>
      <c r="D2217" s="22"/>
    </row>
    <row r="2218" spans="3:4" ht="14.25" x14ac:dyDescent="0.2">
      <c r="C2218" s="21"/>
      <c r="D2218" s="22"/>
    </row>
    <row r="2219" spans="3:4" ht="14.25" x14ac:dyDescent="0.2">
      <c r="C2219" s="21"/>
      <c r="D2219" s="22"/>
    </row>
    <row r="2220" spans="3:4" ht="14.25" x14ac:dyDescent="0.2">
      <c r="C2220" s="21"/>
      <c r="D2220" s="22"/>
    </row>
    <row r="2221" spans="3:4" ht="14.25" x14ac:dyDescent="0.2">
      <c r="C2221" s="21"/>
      <c r="D2221" s="22"/>
    </row>
    <row r="2222" spans="3:4" ht="14.25" x14ac:dyDescent="0.2">
      <c r="C2222" s="21"/>
      <c r="D2222" s="22"/>
    </row>
    <row r="2223" spans="3:4" ht="14.25" x14ac:dyDescent="0.2">
      <c r="C2223" s="21"/>
      <c r="D2223" s="22"/>
    </row>
    <row r="2224" spans="3:4" ht="14.25" x14ac:dyDescent="0.2">
      <c r="C2224" s="21"/>
      <c r="D2224" s="22"/>
    </row>
    <row r="2225" spans="3:4" ht="14.25" x14ac:dyDescent="0.2">
      <c r="C2225" s="21"/>
      <c r="D2225" s="22"/>
    </row>
    <row r="2226" spans="3:4" ht="14.25" x14ac:dyDescent="0.2">
      <c r="C2226" s="21"/>
      <c r="D2226" s="22"/>
    </row>
    <row r="2227" spans="3:4" ht="14.25" x14ac:dyDescent="0.2">
      <c r="C2227" s="21"/>
      <c r="D2227" s="22"/>
    </row>
    <row r="2228" spans="3:4" ht="14.25" x14ac:dyDescent="0.2">
      <c r="C2228" s="21"/>
      <c r="D2228" s="22"/>
    </row>
    <row r="2229" spans="3:4" ht="14.25" x14ac:dyDescent="0.2">
      <c r="C2229" s="21"/>
      <c r="D2229" s="22"/>
    </row>
    <row r="2230" spans="3:4" ht="14.25" x14ac:dyDescent="0.2">
      <c r="C2230" s="21"/>
      <c r="D2230" s="22"/>
    </row>
    <row r="2231" spans="3:4" ht="14.25" x14ac:dyDescent="0.2">
      <c r="C2231" s="21"/>
      <c r="D2231" s="22"/>
    </row>
    <row r="2232" spans="3:4" ht="14.25" x14ac:dyDescent="0.2">
      <c r="C2232" s="21"/>
      <c r="D2232" s="22"/>
    </row>
    <row r="2233" spans="3:4" ht="14.25" x14ac:dyDescent="0.2">
      <c r="C2233" s="21"/>
      <c r="D2233" s="22"/>
    </row>
    <row r="2234" spans="3:4" ht="14.25" x14ac:dyDescent="0.2">
      <c r="C2234" s="21"/>
      <c r="D2234" s="22"/>
    </row>
    <row r="2235" spans="3:4" ht="14.25" x14ac:dyDescent="0.2">
      <c r="C2235" s="21"/>
      <c r="D2235" s="22"/>
    </row>
    <row r="2236" spans="3:4" ht="14.25" x14ac:dyDescent="0.2">
      <c r="C2236" s="21"/>
      <c r="D2236" s="22"/>
    </row>
    <row r="2237" spans="3:4" ht="14.25" x14ac:dyDescent="0.2">
      <c r="C2237" s="21"/>
      <c r="D2237" s="22"/>
    </row>
    <row r="2238" spans="3:4" ht="14.25" x14ac:dyDescent="0.2">
      <c r="C2238" s="21"/>
      <c r="D2238" s="22"/>
    </row>
    <row r="2239" spans="3:4" ht="14.25" x14ac:dyDescent="0.2">
      <c r="C2239" s="21"/>
      <c r="D2239" s="22"/>
    </row>
    <row r="2240" spans="3:4" ht="14.25" x14ac:dyDescent="0.2">
      <c r="C2240" s="21"/>
      <c r="D2240" s="22"/>
    </row>
    <row r="2241" spans="3:4" ht="14.25" x14ac:dyDescent="0.2">
      <c r="C2241" s="21"/>
      <c r="D2241" s="22"/>
    </row>
    <row r="2242" spans="3:4" ht="14.25" x14ac:dyDescent="0.2">
      <c r="C2242" s="21"/>
      <c r="D2242" s="22"/>
    </row>
    <row r="2243" spans="3:4" ht="14.25" x14ac:dyDescent="0.2">
      <c r="C2243" s="21"/>
      <c r="D2243" s="22"/>
    </row>
    <row r="2244" spans="3:4" ht="14.25" x14ac:dyDescent="0.2">
      <c r="C2244" s="21"/>
      <c r="D2244" s="22"/>
    </row>
    <row r="2245" spans="3:4" ht="14.25" x14ac:dyDescent="0.2">
      <c r="C2245" s="21"/>
      <c r="D2245" s="22"/>
    </row>
    <row r="2246" spans="3:4" ht="14.25" x14ac:dyDescent="0.2">
      <c r="C2246" s="21"/>
      <c r="D2246" s="22"/>
    </row>
    <row r="2247" spans="3:4" ht="14.25" x14ac:dyDescent="0.2">
      <c r="C2247" s="21"/>
      <c r="D2247" s="22"/>
    </row>
    <row r="2248" spans="3:4" ht="14.25" x14ac:dyDescent="0.2">
      <c r="C2248" s="21"/>
      <c r="D2248" s="22"/>
    </row>
    <row r="2249" spans="3:4" ht="14.25" x14ac:dyDescent="0.2">
      <c r="C2249" s="21"/>
      <c r="D2249" s="22"/>
    </row>
    <row r="2250" spans="3:4" ht="14.25" x14ac:dyDescent="0.2">
      <c r="C2250" s="21"/>
      <c r="D2250" s="22"/>
    </row>
    <row r="2251" spans="3:4" ht="14.25" x14ac:dyDescent="0.2">
      <c r="C2251" s="21"/>
      <c r="D2251" s="22"/>
    </row>
    <row r="2252" spans="3:4" ht="14.25" x14ac:dyDescent="0.2">
      <c r="C2252" s="21"/>
      <c r="D2252" s="22"/>
    </row>
    <row r="2253" spans="3:4" ht="14.25" x14ac:dyDescent="0.2">
      <c r="C2253" s="21"/>
      <c r="D2253" s="22"/>
    </row>
    <row r="2254" spans="3:4" ht="14.25" x14ac:dyDescent="0.2">
      <c r="C2254" s="21"/>
      <c r="D2254" s="22"/>
    </row>
    <row r="2255" spans="3:4" ht="14.25" x14ac:dyDescent="0.2">
      <c r="C2255" s="21"/>
      <c r="D2255" s="22"/>
    </row>
    <row r="2256" spans="3:4" ht="14.25" x14ac:dyDescent="0.2">
      <c r="C2256" s="21"/>
      <c r="D2256" s="22"/>
    </row>
    <row r="2257" spans="3:4" ht="14.25" x14ac:dyDescent="0.2">
      <c r="C2257" s="21"/>
      <c r="D2257" s="22"/>
    </row>
    <row r="2258" spans="3:4" ht="14.25" x14ac:dyDescent="0.2">
      <c r="C2258" s="21"/>
      <c r="D2258" s="22"/>
    </row>
    <row r="2259" spans="3:4" ht="14.25" x14ac:dyDescent="0.2">
      <c r="C2259" s="21"/>
      <c r="D2259" s="22"/>
    </row>
    <row r="2260" spans="3:4" ht="14.25" x14ac:dyDescent="0.2">
      <c r="C2260" s="21"/>
      <c r="D2260" s="22"/>
    </row>
    <row r="2261" spans="3:4" ht="14.25" x14ac:dyDescent="0.2">
      <c r="C2261" s="21"/>
      <c r="D2261" s="22"/>
    </row>
    <row r="2262" spans="3:4" ht="14.25" x14ac:dyDescent="0.2">
      <c r="C2262" s="21"/>
      <c r="D2262" s="22"/>
    </row>
    <row r="2263" spans="3:4" ht="14.25" x14ac:dyDescent="0.2">
      <c r="C2263" s="21"/>
      <c r="D2263" s="22"/>
    </row>
    <row r="2264" spans="3:4" ht="14.25" x14ac:dyDescent="0.2">
      <c r="C2264" s="21"/>
      <c r="D2264" s="22"/>
    </row>
    <row r="2265" spans="3:4" ht="14.25" x14ac:dyDescent="0.2">
      <c r="C2265" s="21"/>
      <c r="D2265" s="22"/>
    </row>
    <row r="2266" spans="3:4" ht="14.25" x14ac:dyDescent="0.2">
      <c r="C2266" s="21"/>
      <c r="D2266" s="22"/>
    </row>
    <row r="2267" spans="3:4" ht="14.25" x14ac:dyDescent="0.2">
      <c r="C2267" s="21"/>
      <c r="D2267" s="22"/>
    </row>
    <row r="2268" spans="3:4" ht="14.25" x14ac:dyDescent="0.2">
      <c r="C2268" s="21"/>
      <c r="D2268" s="22"/>
    </row>
    <row r="2269" spans="3:4" ht="14.25" x14ac:dyDescent="0.2">
      <c r="C2269" s="21"/>
      <c r="D2269" s="22"/>
    </row>
    <row r="2270" spans="3:4" ht="14.25" x14ac:dyDescent="0.2">
      <c r="C2270" s="21"/>
      <c r="D2270" s="22"/>
    </row>
    <row r="2271" spans="3:4" ht="14.25" x14ac:dyDescent="0.2">
      <c r="C2271" s="21"/>
      <c r="D2271" s="22"/>
    </row>
    <row r="2272" spans="3:4" ht="14.25" x14ac:dyDescent="0.2">
      <c r="C2272" s="21"/>
      <c r="D2272" s="22"/>
    </row>
    <row r="2273" spans="3:4" ht="14.25" x14ac:dyDescent="0.2">
      <c r="C2273" s="21"/>
      <c r="D2273" s="22"/>
    </row>
    <row r="2274" spans="3:4" ht="14.25" x14ac:dyDescent="0.2">
      <c r="C2274" s="21"/>
      <c r="D2274" s="22"/>
    </row>
    <row r="2275" spans="3:4" ht="14.25" x14ac:dyDescent="0.2">
      <c r="C2275" s="21"/>
      <c r="D2275" s="22"/>
    </row>
    <row r="2276" spans="3:4" ht="14.25" x14ac:dyDescent="0.2">
      <c r="C2276" s="21"/>
      <c r="D2276" s="22"/>
    </row>
    <row r="2277" spans="3:4" ht="14.25" x14ac:dyDescent="0.2">
      <c r="C2277" s="21"/>
      <c r="D2277" s="22"/>
    </row>
    <row r="2278" spans="3:4" ht="14.25" x14ac:dyDescent="0.2">
      <c r="C2278" s="21"/>
      <c r="D2278" s="22"/>
    </row>
    <row r="2279" spans="3:4" ht="14.25" x14ac:dyDescent="0.2">
      <c r="C2279" s="21"/>
      <c r="D2279" s="22"/>
    </row>
    <row r="2280" spans="3:4" ht="14.25" x14ac:dyDescent="0.2">
      <c r="C2280" s="21"/>
      <c r="D2280" s="22"/>
    </row>
    <row r="2281" spans="3:4" ht="14.25" x14ac:dyDescent="0.2">
      <c r="C2281" s="21"/>
      <c r="D2281" s="22"/>
    </row>
    <row r="2282" spans="3:4" ht="14.25" x14ac:dyDescent="0.2">
      <c r="C2282" s="21"/>
      <c r="D2282" s="22"/>
    </row>
    <row r="2283" spans="3:4" ht="14.25" x14ac:dyDescent="0.2">
      <c r="C2283" s="21"/>
      <c r="D2283" s="22"/>
    </row>
    <row r="2284" spans="3:4" ht="14.25" x14ac:dyDescent="0.2">
      <c r="C2284" s="21"/>
      <c r="D2284" s="22"/>
    </row>
    <row r="2285" spans="3:4" ht="14.25" x14ac:dyDescent="0.2">
      <c r="C2285" s="21"/>
      <c r="D2285" s="22"/>
    </row>
    <row r="2286" spans="3:4" ht="14.25" x14ac:dyDescent="0.2">
      <c r="C2286" s="21"/>
      <c r="D2286" s="22"/>
    </row>
    <row r="2287" spans="3:4" ht="14.25" x14ac:dyDescent="0.2">
      <c r="C2287" s="21"/>
      <c r="D2287" s="22"/>
    </row>
    <row r="2288" spans="3:4" ht="14.25" x14ac:dyDescent="0.2">
      <c r="C2288" s="21"/>
      <c r="D2288" s="22"/>
    </row>
    <row r="2289" spans="3:4" ht="14.25" x14ac:dyDescent="0.2">
      <c r="C2289" s="21"/>
      <c r="D2289" s="22"/>
    </row>
    <row r="2290" spans="3:4" ht="14.25" x14ac:dyDescent="0.2">
      <c r="C2290" s="21"/>
      <c r="D2290" s="22"/>
    </row>
    <row r="2291" spans="3:4" ht="14.25" x14ac:dyDescent="0.2">
      <c r="C2291" s="21"/>
      <c r="D2291" s="22"/>
    </row>
    <row r="2292" spans="3:4" ht="14.25" x14ac:dyDescent="0.2">
      <c r="C2292" s="21"/>
      <c r="D2292" s="22"/>
    </row>
    <row r="2293" spans="3:4" ht="14.25" x14ac:dyDescent="0.2">
      <c r="C2293" s="21"/>
      <c r="D2293" s="22"/>
    </row>
    <row r="2294" spans="3:4" ht="14.25" x14ac:dyDescent="0.2">
      <c r="C2294" s="21"/>
      <c r="D2294" s="22"/>
    </row>
    <row r="2295" spans="3:4" ht="14.25" x14ac:dyDescent="0.2">
      <c r="C2295" s="21"/>
      <c r="D2295" s="22"/>
    </row>
    <row r="2296" spans="3:4" ht="14.25" x14ac:dyDescent="0.2">
      <c r="C2296" s="21"/>
      <c r="D2296" s="22"/>
    </row>
    <row r="2297" spans="3:4" ht="14.25" x14ac:dyDescent="0.2">
      <c r="C2297" s="21"/>
      <c r="D2297" s="22"/>
    </row>
    <row r="2298" spans="3:4" ht="14.25" x14ac:dyDescent="0.2">
      <c r="C2298" s="21"/>
      <c r="D2298" s="22"/>
    </row>
    <row r="2299" spans="3:4" ht="14.25" x14ac:dyDescent="0.2">
      <c r="C2299" s="21"/>
      <c r="D2299" s="22"/>
    </row>
    <row r="2300" spans="3:4" ht="14.25" x14ac:dyDescent="0.2">
      <c r="C2300" s="21"/>
      <c r="D2300" s="22"/>
    </row>
    <row r="2301" spans="3:4" ht="14.25" x14ac:dyDescent="0.2">
      <c r="C2301" s="21"/>
      <c r="D2301" s="22"/>
    </row>
    <row r="2302" spans="3:4" ht="14.25" x14ac:dyDescent="0.2">
      <c r="C2302" s="21"/>
      <c r="D2302" s="22"/>
    </row>
    <row r="2303" spans="3:4" ht="14.25" x14ac:dyDescent="0.2">
      <c r="C2303" s="21"/>
      <c r="D2303" s="22"/>
    </row>
    <row r="2304" spans="3:4" ht="14.25" x14ac:dyDescent="0.2">
      <c r="C2304" s="21"/>
      <c r="D2304" s="22"/>
    </row>
    <row r="2305" spans="3:4" ht="14.25" x14ac:dyDescent="0.2">
      <c r="C2305" s="21"/>
      <c r="D2305" s="22"/>
    </row>
    <row r="2306" spans="3:4" ht="14.25" x14ac:dyDescent="0.2">
      <c r="C2306" s="21"/>
      <c r="D2306" s="22"/>
    </row>
    <row r="2307" spans="3:4" ht="14.25" x14ac:dyDescent="0.2">
      <c r="C2307" s="21"/>
      <c r="D2307" s="22"/>
    </row>
    <row r="2308" spans="3:4" ht="14.25" x14ac:dyDescent="0.2">
      <c r="C2308" s="21"/>
      <c r="D2308" s="22"/>
    </row>
    <row r="2309" spans="3:4" ht="14.25" x14ac:dyDescent="0.2">
      <c r="C2309" s="21"/>
      <c r="D2309" s="22"/>
    </row>
    <row r="2310" spans="3:4" ht="14.25" x14ac:dyDescent="0.2">
      <c r="C2310" s="21"/>
      <c r="D2310" s="22"/>
    </row>
    <row r="2311" spans="3:4" ht="14.25" x14ac:dyDescent="0.2">
      <c r="C2311" s="21"/>
      <c r="D2311" s="22"/>
    </row>
    <row r="2312" spans="3:4" ht="14.25" x14ac:dyDescent="0.2">
      <c r="C2312" s="21"/>
      <c r="D2312" s="22"/>
    </row>
    <row r="2313" spans="3:4" ht="14.25" x14ac:dyDescent="0.2">
      <c r="C2313" s="21"/>
      <c r="D2313" s="22"/>
    </row>
    <row r="2314" spans="3:4" ht="14.25" x14ac:dyDescent="0.2">
      <c r="C2314" s="21"/>
      <c r="D2314" s="22"/>
    </row>
    <row r="2315" spans="3:4" ht="14.25" x14ac:dyDescent="0.2">
      <c r="C2315" s="21"/>
      <c r="D2315" s="22"/>
    </row>
    <row r="2316" spans="3:4" ht="14.25" x14ac:dyDescent="0.2">
      <c r="C2316" s="21"/>
      <c r="D2316" s="22"/>
    </row>
    <row r="2317" spans="3:4" ht="14.25" x14ac:dyDescent="0.2">
      <c r="C2317" s="21"/>
      <c r="D2317" s="22"/>
    </row>
    <row r="2318" spans="3:4" ht="14.25" x14ac:dyDescent="0.2">
      <c r="C2318" s="21"/>
      <c r="D2318" s="22"/>
    </row>
    <row r="2319" spans="3:4" ht="14.25" x14ac:dyDescent="0.2">
      <c r="C2319" s="21"/>
      <c r="D2319" s="22"/>
    </row>
    <row r="2320" spans="3:4" ht="14.25" x14ac:dyDescent="0.2">
      <c r="C2320" s="21"/>
      <c r="D2320" s="22"/>
    </row>
    <row r="2321" spans="3:4" ht="14.25" x14ac:dyDescent="0.2">
      <c r="C2321" s="21"/>
      <c r="D2321" s="22"/>
    </row>
    <row r="2322" spans="3:4" ht="14.25" x14ac:dyDescent="0.2">
      <c r="C2322" s="21"/>
      <c r="D2322" s="22"/>
    </row>
    <row r="2323" spans="3:4" ht="14.25" x14ac:dyDescent="0.2">
      <c r="C2323" s="21"/>
      <c r="D2323" s="22"/>
    </row>
    <row r="2324" spans="3:4" ht="14.25" x14ac:dyDescent="0.2">
      <c r="C2324" s="21"/>
      <c r="D2324" s="22"/>
    </row>
    <row r="2325" spans="3:4" ht="14.25" x14ac:dyDescent="0.2">
      <c r="C2325" s="21"/>
      <c r="D2325" s="22"/>
    </row>
    <row r="2326" spans="3:4" ht="14.25" x14ac:dyDescent="0.2">
      <c r="C2326" s="21"/>
      <c r="D2326" s="22"/>
    </row>
    <row r="2327" spans="3:4" ht="14.25" x14ac:dyDescent="0.2">
      <c r="C2327" s="21"/>
      <c r="D2327" s="22"/>
    </row>
    <row r="2328" spans="3:4" ht="14.25" x14ac:dyDescent="0.2">
      <c r="C2328" s="21"/>
      <c r="D2328" s="22"/>
    </row>
    <row r="2329" spans="3:4" ht="14.25" x14ac:dyDescent="0.2">
      <c r="C2329" s="21"/>
      <c r="D2329" s="22"/>
    </row>
    <row r="2330" spans="3:4" ht="14.25" x14ac:dyDescent="0.2">
      <c r="C2330" s="21"/>
      <c r="D2330" s="22"/>
    </row>
    <row r="2331" spans="3:4" ht="14.25" x14ac:dyDescent="0.2">
      <c r="C2331" s="21"/>
      <c r="D2331" s="22"/>
    </row>
    <row r="2332" spans="3:4" ht="14.25" x14ac:dyDescent="0.2">
      <c r="C2332" s="21"/>
      <c r="D2332" s="22"/>
    </row>
    <row r="2333" spans="3:4" ht="14.25" x14ac:dyDescent="0.2">
      <c r="C2333" s="21"/>
      <c r="D2333" s="22"/>
    </row>
    <row r="2334" spans="3:4" ht="14.25" x14ac:dyDescent="0.2">
      <c r="C2334" s="21"/>
      <c r="D2334" s="22"/>
    </row>
    <row r="2335" spans="3:4" ht="14.25" x14ac:dyDescent="0.2">
      <c r="C2335" s="21"/>
      <c r="D2335" s="22"/>
    </row>
    <row r="2336" spans="3:4" ht="14.25" x14ac:dyDescent="0.2">
      <c r="C2336" s="21"/>
      <c r="D2336" s="22"/>
    </row>
    <row r="2337" spans="3:4" ht="14.25" x14ac:dyDescent="0.2">
      <c r="C2337" s="21"/>
      <c r="D2337" s="22"/>
    </row>
    <row r="2338" spans="3:4" ht="14.25" x14ac:dyDescent="0.2">
      <c r="C2338" s="21"/>
      <c r="D2338" s="22"/>
    </row>
    <row r="2339" spans="3:4" ht="14.25" x14ac:dyDescent="0.2">
      <c r="C2339" s="21"/>
      <c r="D2339" s="22"/>
    </row>
    <row r="2340" spans="3:4" ht="14.25" x14ac:dyDescent="0.2">
      <c r="C2340" s="21"/>
      <c r="D2340" s="22"/>
    </row>
    <row r="2341" spans="3:4" ht="14.25" x14ac:dyDescent="0.2">
      <c r="C2341" s="21"/>
      <c r="D2341" s="22"/>
    </row>
    <row r="2342" spans="3:4" ht="14.25" x14ac:dyDescent="0.2">
      <c r="C2342" s="21"/>
      <c r="D2342" s="22"/>
    </row>
    <row r="2343" spans="3:4" ht="14.25" x14ac:dyDescent="0.2">
      <c r="C2343" s="21"/>
      <c r="D2343" s="22"/>
    </row>
    <row r="2344" spans="3:4" ht="14.25" x14ac:dyDescent="0.2">
      <c r="C2344" s="21"/>
      <c r="D2344" s="22"/>
    </row>
    <row r="2345" spans="3:4" ht="14.25" x14ac:dyDescent="0.2">
      <c r="C2345" s="21"/>
      <c r="D2345" s="22"/>
    </row>
    <row r="2346" spans="3:4" ht="14.25" x14ac:dyDescent="0.2">
      <c r="C2346" s="21"/>
      <c r="D2346" s="22"/>
    </row>
    <row r="2347" spans="3:4" ht="14.25" x14ac:dyDescent="0.2">
      <c r="C2347" s="21"/>
      <c r="D2347" s="22"/>
    </row>
    <row r="2348" spans="3:4" ht="14.25" x14ac:dyDescent="0.2">
      <c r="C2348" s="21"/>
      <c r="D2348" s="22"/>
    </row>
    <row r="2349" spans="3:4" ht="14.25" x14ac:dyDescent="0.2">
      <c r="C2349" s="21"/>
      <c r="D2349" s="22"/>
    </row>
    <row r="2350" spans="3:4" ht="14.25" x14ac:dyDescent="0.2">
      <c r="C2350" s="21"/>
      <c r="D2350" s="22"/>
    </row>
    <row r="2351" spans="3:4" ht="14.25" x14ac:dyDescent="0.2">
      <c r="C2351" s="21"/>
      <c r="D2351" s="22"/>
    </row>
    <row r="2352" spans="3:4" ht="14.25" x14ac:dyDescent="0.2">
      <c r="C2352" s="21"/>
      <c r="D2352" s="22"/>
    </row>
    <row r="2353" spans="3:4" ht="14.25" x14ac:dyDescent="0.2">
      <c r="C2353" s="21"/>
      <c r="D2353" s="22"/>
    </row>
    <row r="2354" spans="3:4" ht="14.25" x14ac:dyDescent="0.2">
      <c r="C2354" s="21"/>
      <c r="D2354" s="22"/>
    </row>
    <row r="2355" spans="3:4" ht="14.25" x14ac:dyDescent="0.2">
      <c r="C2355" s="21"/>
      <c r="D2355" s="22"/>
    </row>
    <row r="2356" spans="3:4" ht="14.25" x14ac:dyDescent="0.2">
      <c r="C2356" s="21"/>
      <c r="D2356" s="22"/>
    </row>
    <row r="2357" spans="3:4" ht="14.25" x14ac:dyDescent="0.2">
      <c r="C2357" s="21"/>
      <c r="D2357" s="22"/>
    </row>
    <row r="2358" spans="3:4" ht="14.25" x14ac:dyDescent="0.2">
      <c r="C2358" s="21"/>
      <c r="D2358" s="22"/>
    </row>
    <row r="2359" spans="3:4" ht="14.25" x14ac:dyDescent="0.2">
      <c r="C2359" s="21"/>
      <c r="D2359" s="22"/>
    </row>
    <row r="2360" spans="3:4" ht="14.25" x14ac:dyDescent="0.2">
      <c r="C2360" s="21"/>
      <c r="D2360" s="22"/>
    </row>
    <row r="2361" spans="3:4" ht="14.25" x14ac:dyDescent="0.2">
      <c r="C2361" s="21"/>
      <c r="D2361" s="22"/>
    </row>
    <row r="2362" spans="3:4" ht="14.25" x14ac:dyDescent="0.2">
      <c r="C2362" s="21"/>
      <c r="D2362" s="22"/>
    </row>
    <row r="2363" spans="3:4" ht="14.25" x14ac:dyDescent="0.2">
      <c r="C2363" s="21"/>
      <c r="D2363" s="22"/>
    </row>
    <row r="2364" spans="3:4" ht="14.25" x14ac:dyDescent="0.2">
      <c r="C2364" s="21"/>
      <c r="D2364" s="22"/>
    </row>
    <row r="2365" spans="3:4" ht="14.25" x14ac:dyDescent="0.2">
      <c r="C2365" s="21"/>
      <c r="D2365" s="22"/>
    </row>
    <row r="2366" spans="3:4" ht="14.25" x14ac:dyDescent="0.2">
      <c r="C2366" s="21"/>
      <c r="D2366" s="22"/>
    </row>
    <row r="2367" spans="3:4" ht="14.25" x14ac:dyDescent="0.2">
      <c r="C2367" s="21"/>
      <c r="D2367" s="22"/>
    </row>
    <row r="2368" spans="3:4" ht="14.25" x14ac:dyDescent="0.2">
      <c r="C2368" s="21"/>
      <c r="D2368" s="22"/>
    </row>
    <row r="2369" spans="3:4" ht="14.25" x14ac:dyDescent="0.2">
      <c r="C2369" s="21"/>
      <c r="D2369" s="22"/>
    </row>
    <row r="2370" spans="3:4" ht="14.25" x14ac:dyDescent="0.2">
      <c r="C2370" s="21"/>
      <c r="D2370" s="22"/>
    </row>
    <row r="2371" spans="3:4" ht="14.25" x14ac:dyDescent="0.2">
      <c r="C2371" s="21"/>
      <c r="D2371" s="22"/>
    </row>
    <row r="2372" spans="3:4" ht="14.25" x14ac:dyDescent="0.2">
      <c r="C2372" s="21"/>
      <c r="D2372" s="22"/>
    </row>
    <row r="2373" spans="3:4" ht="14.25" x14ac:dyDescent="0.2">
      <c r="C2373" s="21"/>
      <c r="D2373" s="22"/>
    </row>
    <row r="2374" spans="3:4" ht="14.25" x14ac:dyDescent="0.2">
      <c r="C2374" s="21"/>
      <c r="D2374" s="22"/>
    </row>
    <row r="2375" spans="3:4" ht="14.25" x14ac:dyDescent="0.2">
      <c r="C2375" s="21"/>
      <c r="D2375" s="22"/>
    </row>
    <row r="2376" spans="3:4" ht="14.25" x14ac:dyDescent="0.2">
      <c r="C2376" s="21"/>
      <c r="D2376" s="22"/>
    </row>
    <row r="2377" spans="3:4" ht="14.25" x14ac:dyDescent="0.2">
      <c r="C2377" s="21"/>
      <c r="D2377" s="22"/>
    </row>
    <row r="2378" spans="3:4" ht="14.25" x14ac:dyDescent="0.2">
      <c r="C2378" s="21"/>
      <c r="D2378" s="22"/>
    </row>
    <row r="2379" spans="3:4" ht="14.25" x14ac:dyDescent="0.2">
      <c r="C2379" s="21"/>
      <c r="D2379" s="22"/>
    </row>
    <row r="2380" spans="3:4" ht="14.25" x14ac:dyDescent="0.2">
      <c r="C2380" s="21"/>
      <c r="D2380" s="22"/>
    </row>
    <row r="2381" spans="3:4" ht="14.25" x14ac:dyDescent="0.2">
      <c r="C2381" s="21"/>
      <c r="D2381" s="22"/>
    </row>
    <row r="2382" spans="3:4" ht="14.25" x14ac:dyDescent="0.2">
      <c r="C2382" s="21"/>
      <c r="D2382" s="22"/>
    </row>
    <row r="2383" spans="3:4" ht="14.25" x14ac:dyDescent="0.2">
      <c r="C2383" s="21"/>
      <c r="D2383" s="22"/>
    </row>
    <row r="2384" spans="3:4" ht="14.25" x14ac:dyDescent="0.2">
      <c r="C2384" s="21"/>
      <c r="D2384" s="22"/>
    </row>
    <row r="2385" spans="3:4" ht="14.25" x14ac:dyDescent="0.2">
      <c r="C2385" s="21"/>
      <c r="D2385" s="22"/>
    </row>
    <row r="2386" spans="3:4" ht="14.25" x14ac:dyDescent="0.2">
      <c r="C2386" s="21"/>
      <c r="D2386" s="22"/>
    </row>
    <row r="2387" spans="3:4" ht="14.25" x14ac:dyDescent="0.2">
      <c r="C2387" s="21"/>
      <c r="D2387" s="22"/>
    </row>
    <row r="2388" spans="3:4" ht="14.25" x14ac:dyDescent="0.2">
      <c r="C2388" s="21"/>
      <c r="D2388" s="22"/>
    </row>
    <row r="2389" spans="3:4" ht="14.25" x14ac:dyDescent="0.2">
      <c r="C2389" s="21"/>
      <c r="D2389" s="22"/>
    </row>
    <row r="2390" spans="3:4" ht="14.25" x14ac:dyDescent="0.2">
      <c r="C2390" s="21"/>
      <c r="D2390" s="22"/>
    </row>
    <row r="2391" spans="3:4" ht="14.25" x14ac:dyDescent="0.2">
      <c r="C2391" s="21"/>
      <c r="D2391" s="22"/>
    </row>
    <row r="2392" spans="3:4" ht="14.25" x14ac:dyDescent="0.2">
      <c r="C2392" s="21"/>
      <c r="D2392" s="22"/>
    </row>
    <row r="2393" spans="3:4" ht="14.25" x14ac:dyDescent="0.2">
      <c r="C2393" s="21"/>
      <c r="D2393" s="22"/>
    </row>
    <row r="2394" spans="3:4" ht="14.25" x14ac:dyDescent="0.2">
      <c r="C2394" s="21"/>
      <c r="D2394" s="22"/>
    </row>
    <row r="2395" spans="3:4" ht="14.25" x14ac:dyDescent="0.2">
      <c r="C2395" s="21"/>
      <c r="D2395" s="22"/>
    </row>
    <row r="2396" spans="3:4" ht="14.25" x14ac:dyDescent="0.2">
      <c r="C2396" s="21"/>
      <c r="D2396" s="22"/>
    </row>
    <row r="2397" spans="3:4" ht="14.25" x14ac:dyDescent="0.2">
      <c r="C2397" s="21"/>
      <c r="D2397" s="22"/>
    </row>
    <row r="2398" spans="3:4" ht="14.25" x14ac:dyDescent="0.2">
      <c r="C2398" s="21"/>
      <c r="D2398" s="22"/>
    </row>
    <row r="2399" spans="3:4" ht="14.25" x14ac:dyDescent="0.2">
      <c r="C2399" s="21"/>
      <c r="D2399" s="22"/>
    </row>
    <row r="2400" spans="3:4" ht="14.25" x14ac:dyDescent="0.2">
      <c r="C2400" s="21"/>
      <c r="D2400" s="22"/>
    </row>
    <row r="2401" spans="3:4" ht="14.25" x14ac:dyDescent="0.2">
      <c r="C2401" s="21"/>
      <c r="D2401" s="22"/>
    </row>
    <row r="2402" spans="3:4" ht="14.25" x14ac:dyDescent="0.2">
      <c r="C2402" s="21"/>
      <c r="D2402" s="22"/>
    </row>
    <row r="2403" spans="3:4" ht="14.25" x14ac:dyDescent="0.2">
      <c r="C2403" s="21"/>
      <c r="D2403" s="22"/>
    </row>
    <row r="2404" spans="3:4" ht="14.25" x14ac:dyDescent="0.2">
      <c r="C2404" s="21"/>
      <c r="D2404" s="22"/>
    </row>
    <row r="2405" spans="3:4" ht="14.25" x14ac:dyDescent="0.2">
      <c r="C2405" s="21"/>
      <c r="D2405" s="22"/>
    </row>
    <row r="2406" spans="3:4" ht="14.25" x14ac:dyDescent="0.2">
      <c r="C2406" s="21"/>
      <c r="D2406" s="22"/>
    </row>
    <row r="2407" spans="3:4" ht="14.25" x14ac:dyDescent="0.2">
      <c r="C2407" s="21"/>
      <c r="D2407" s="22"/>
    </row>
    <row r="2408" spans="3:4" ht="14.25" x14ac:dyDescent="0.2">
      <c r="C2408" s="21"/>
      <c r="D2408" s="22"/>
    </row>
    <row r="2409" spans="3:4" ht="14.25" x14ac:dyDescent="0.2">
      <c r="C2409" s="21"/>
      <c r="D2409" s="22"/>
    </row>
    <row r="2410" spans="3:4" ht="14.25" x14ac:dyDescent="0.2">
      <c r="C2410" s="21"/>
      <c r="D2410" s="22"/>
    </row>
    <row r="2411" spans="3:4" ht="14.25" x14ac:dyDescent="0.2">
      <c r="C2411" s="21"/>
      <c r="D2411" s="22"/>
    </row>
    <row r="2412" spans="3:4" ht="14.25" x14ac:dyDescent="0.2">
      <c r="C2412" s="21"/>
      <c r="D2412" s="22"/>
    </row>
    <row r="2413" spans="3:4" ht="14.25" x14ac:dyDescent="0.2">
      <c r="C2413" s="21"/>
      <c r="D2413" s="22"/>
    </row>
    <row r="2414" spans="3:4" ht="14.25" x14ac:dyDescent="0.2">
      <c r="C2414" s="21"/>
      <c r="D2414" s="22"/>
    </row>
    <row r="2415" spans="3:4" ht="14.25" x14ac:dyDescent="0.2">
      <c r="C2415" s="21"/>
      <c r="D2415" s="22"/>
    </row>
    <row r="2416" spans="3:4" ht="14.25" x14ac:dyDescent="0.2">
      <c r="C2416" s="21"/>
      <c r="D2416" s="22"/>
    </row>
    <row r="2417" spans="3:4" ht="14.25" x14ac:dyDescent="0.2">
      <c r="C2417" s="21"/>
      <c r="D2417" s="22"/>
    </row>
    <row r="2418" spans="3:4" ht="14.25" x14ac:dyDescent="0.2">
      <c r="C2418" s="21"/>
      <c r="D2418" s="22"/>
    </row>
    <row r="2419" spans="3:4" ht="14.25" x14ac:dyDescent="0.2">
      <c r="C2419" s="21"/>
      <c r="D2419" s="22"/>
    </row>
    <row r="2420" spans="3:4" ht="14.25" x14ac:dyDescent="0.2">
      <c r="C2420" s="21"/>
      <c r="D2420" s="22"/>
    </row>
    <row r="2421" spans="3:4" ht="14.25" x14ac:dyDescent="0.2">
      <c r="C2421" s="21"/>
      <c r="D2421" s="22"/>
    </row>
    <row r="2422" spans="3:4" ht="14.25" x14ac:dyDescent="0.2">
      <c r="C2422" s="21"/>
      <c r="D2422" s="22"/>
    </row>
    <row r="2423" spans="3:4" ht="14.25" x14ac:dyDescent="0.2">
      <c r="C2423" s="21"/>
      <c r="D2423" s="22"/>
    </row>
    <row r="2424" spans="3:4" ht="14.25" x14ac:dyDescent="0.2">
      <c r="C2424" s="21"/>
      <c r="D2424" s="22"/>
    </row>
    <row r="2425" spans="3:4" ht="14.25" x14ac:dyDescent="0.2">
      <c r="C2425" s="21"/>
      <c r="D2425" s="22"/>
    </row>
    <row r="2426" spans="3:4" ht="14.25" x14ac:dyDescent="0.2">
      <c r="C2426" s="21"/>
      <c r="D2426" s="22"/>
    </row>
    <row r="2427" spans="3:4" ht="14.25" x14ac:dyDescent="0.2">
      <c r="C2427" s="21"/>
      <c r="D2427" s="22"/>
    </row>
    <row r="2428" spans="3:4" ht="14.25" x14ac:dyDescent="0.2">
      <c r="C2428" s="21"/>
      <c r="D2428" s="22"/>
    </row>
    <row r="2429" spans="3:4" ht="14.25" x14ac:dyDescent="0.2">
      <c r="C2429" s="21"/>
      <c r="D2429" s="22"/>
    </row>
    <row r="2430" spans="3:4" ht="14.25" x14ac:dyDescent="0.2">
      <c r="C2430" s="21"/>
      <c r="D2430" s="22"/>
    </row>
    <row r="2431" spans="3:4" ht="14.25" x14ac:dyDescent="0.2">
      <c r="C2431" s="21"/>
      <c r="D2431" s="22"/>
    </row>
    <row r="2432" spans="3:4" ht="14.25" x14ac:dyDescent="0.2">
      <c r="C2432" s="21"/>
      <c r="D2432" s="22"/>
    </row>
    <row r="2433" spans="3:4" ht="14.25" x14ac:dyDescent="0.2">
      <c r="C2433" s="21"/>
      <c r="D2433" s="22"/>
    </row>
    <row r="2434" spans="3:4" ht="14.25" x14ac:dyDescent="0.2">
      <c r="C2434" s="21"/>
      <c r="D2434" s="22"/>
    </row>
    <row r="2435" spans="3:4" ht="14.25" x14ac:dyDescent="0.2">
      <c r="C2435" s="21"/>
      <c r="D2435" s="22"/>
    </row>
    <row r="2436" spans="3:4" ht="14.25" x14ac:dyDescent="0.2">
      <c r="C2436" s="21"/>
      <c r="D2436" s="22"/>
    </row>
    <row r="2437" spans="3:4" ht="14.25" x14ac:dyDescent="0.2">
      <c r="C2437" s="21"/>
      <c r="D2437" s="22"/>
    </row>
    <row r="2438" spans="3:4" ht="14.25" x14ac:dyDescent="0.2">
      <c r="C2438" s="21"/>
      <c r="D2438" s="22"/>
    </row>
    <row r="2439" spans="3:4" ht="14.25" x14ac:dyDescent="0.2">
      <c r="C2439" s="21"/>
      <c r="D2439" s="22"/>
    </row>
    <row r="2440" spans="3:4" ht="14.25" x14ac:dyDescent="0.2">
      <c r="C2440" s="21"/>
      <c r="D2440" s="22"/>
    </row>
    <row r="2441" spans="3:4" ht="14.25" x14ac:dyDescent="0.2">
      <c r="C2441" s="21"/>
      <c r="D2441" s="22"/>
    </row>
    <row r="2442" spans="3:4" ht="14.25" x14ac:dyDescent="0.2">
      <c r="C2442" s="21"/>
      <c r="D2442" s="22"/>
    </row>
    <row r="2443" spans="3:4" ht="14.25" x14ac:dyDescent="0.2">
      <c r="C2443" s="21"/>
      <c r="D2443" s="22"/>
    </row>
    <row r="2444" spans="3:4" ht="14.25" x14ac:dyDescent="0.2">
      <c r="C2444" s="21"/>
      <c r="D2444" s="22"/>
    </row>
    <row r="2445" spans="3:4" ht="14.25" x14ac:dyDescent="0.2">
      <c r="C2445" s="21"/>
      <c r="D2445" s="22"/>
    </row>
    <row r="2446" spans="3:4" ht="14.25" x14ac:dyDescent="0.2">
      <c r="C2446" s="21"/>
      <c r="D2446" s="22"/>
    </row>
    <row r="2447" spans="3:4" ht="14.25" x14ac:dyDescent="0.2">
      <c r="C2447" s="21"/>
      <c r="D2447" s="22"/>
    </row>
    <row r="2448" spans="3:4" ht="14.25" x14ac:dyDescent="0.2">
      <c r="C2448" s="21"/>
      <c r="D2448" s="22"/>
    </row>
    <row r="2449" spans="3:4" ht="14.25" x14ac:dyDescent="0.2">
      <c r="C2449" s="21"/>
      <c r="D2449" s="22"/>
    </row>
    <row r="2450" spans="3:4" ht="14.25" x14ac:dyDescent="0.2">
      <c r="C2450" s="21"/>
      <c r="D2450" s="22"/>
    </row>
    <row r="2451" spans="3:4" ht="14.25" x14ac:dyDescent="0.2">
      <c r="C2451" s="21"/>
      <c r="D2451" s="22"/>
    </row>
    <row r="2452" spans="3:4" ht="14.25" x14ac:dyDescent="0.2">
      <c r="C2452" s="21"/>
      <c r="D2452" s="22"/>
    </row>
    <row r="2453" spans="3:4" ht="14.25" x14ac:dyDescent="0.2">
      <c r="C2453" s="21"/>
      <c r="D2453" s="22"/>
    </row>
    <row r="2454" spans="3:4" ht="14.25" x14ac:dyDescent="0.2">
      <c r="C2454" s="21"/>
      <c r="D2454" s="22"/>
    </row>
    <row r="2455" spans="3:4" ht="14.25" x14ac:dyDescent="0.2">
      <c r="C2455" s="21"/>
      <c r="D2455" s="22"/>
    </row>
    <row r="2456" spans="3:4" ht="14.25" x14ac:dyDescent="0.2">
      <c r="C2456" s="21"/>
      <c r="D2456" s="22"/>
    </row>
    <row r="2457" spans="3:4" ht="14.25" x14ac:dyDescent="0.2">
      <c r="C2457" s="21"/>
      <c r="D2457" s="22"/>
    </row>
    <row r="2458" spans="3:4" ht="14.25" x14ac:dyDescent="0.2">
      <c r="C2458" s="21"/>
      <c r="D2458" s="22"/>
    </row>
    <row r="2459" spans="3:4" ht="14.25" x14ac:dyDescent="0.2">
      <c r="C2459" s="21"/>
      <c r="D2459" s="22"/>
    </row>
    <row r="2460" spans="3:4" ht="14.25" x14ac:dyDescent="0.2">
      <c r="C2460" s="21"/>
      <c r="D2460" s="22"/>
    </row>
    <row r="2461" spans="3:4" ht="14.25" x14ac:dyDescent="0.2">
      <c r="C2461" s="21"/>
      <c r="D2461" s="22"/>
    </row>
    <row r="2462" spans="3:4" ht="14.25" x14ac:dyDescent="0.2">
      <c r="C2462" s="21"/>
      <c r="D2462" s="22"/>
    </row>
    <row r="2463" spans="3:4" ht="14.25" x14ac:dyDescent="0.2">
      <c r="C2463" s="21"/>
      <c r="D2463" s="22"/>
    </row>
    <row r="2464" spans="3:4" ht="14.25" x14ac:dyDescent="0.2">
      <c r="C2464" s="21"/>
      <c r="D2464" s="22"/>
    </row>
    <row r="2465" spans="3:4" ht="14.25" x14ac:dyDescent="0.2">
      <c r="C2465" s="21"/>
      <c r="D2465" s="22"/>
    </row>
    <row r="2466" spans="3:4" ht="14.25" x14ac:dyDescent="0.2">
      <c r="C2466" s="21"/>
      <c r="D2466" s="22"/>
    </row>
    <row r="2467" spans="3:4" ht="14.25" x14ac:dyDescent="0.2">
      <c r="C2467" s="21"/>
      <c r="D2467" s="22"/>
    </row>
    <row r="2468" spans="3:4" ht="14.25" x14ac:dyDescent="0.2">
      <c r="C2468" s="21"/>
      <c r="D2468" s="22"/>
    </row>
    <row r="2469" spans="3:4" ht="14.25" x14ac:dyDescent="0.2">
      <c r="C2469" s="21"/>
      <c r="D2469" s="22"/>
    </row>
    <row r="2470" spans="3:4" ht="14.25" x14ac:dyDescent="0.2">
      <c r="C2470" s="21"/>
      <c r="D2470" s="22"/>
    </row>
    <row r="2471" spans="3:4" ht="14.25" x14ac:dyDescent="0.2">
      <c r="C2471" s="21"/>
      <c r="D2471" s="22"/>
    </row>
    <row r="2472" spans="3:4" ht="14.25" x14ac:dyDescent="0.2">
      <c r="C2472" s="21"/>
      <c r="D2472" s="22"/>
    </row>
    <row r="2473" spans="3:4" ht="14.25" x14ac:dyDescent="0.2">
      <c r="C2473" s="21"/>
      <c r="D2473" s="22"/>
    </row>
    <row r="2474" spans="3:4" ht="14.25" x14ac:dyDescent="0.2">
      <c r="C2474" s="21"/>
      <c r="D2474" s="22"/>
    </row>
    <row r="2475" spans="3:4" ht="14.25" x14ac:dyDescent="0.2">
      <c r="C2475" s="21"/>
      <c r="D2475" s="22"/>
    </row>
    <row r="2476" spans="3:4" ht="14.25" x14ac:dyDescent="0.2">
      <c r="C2476" s="21"/>
      <c r="D2476" s="22"/>
    </row>
    <row r="2477" spans="3:4" ht="14.25" x14ac:dyDescent="0.2">
      <c r="C2477" s="21"/>
      <c r="D2477" s="22"/>
    </row>
    <row r="2478" spans="3:4" ht="14.25" x14ac:dyDescent="0.2">
      <c r="C2478" s="21"/>
      <c r="D2478" s="22"/>
    </row>
    <row r="2479" spans="3:4" ht="14.25" x14ac:dyDescent="0.2">
      <c r="C2479" s="21"/>
      <c r="D2479" s="22"/>
    </row>
    <row r="2480" spans="3:4" ht="14.25" x14ac:dyDescent="0.2">
      <c r="C2480" s="21"/>
      <c r="D2480" s="22"/>
    </row>
    <row r="2481" spans="3:4" ht="14.25" x14ac:dyDescent="0.2">
      <c r="C2481" s="21"/>
      <c r="D2481" s="22"/>
    </row>
    <row r="2482" spans="3:4" ht="14.25" x14ac:dyDescent="0.2">
      <c r="C2482" s="21"/>
      <c r="D2482" s="22"/>
    </row>
    <row r="2483" spans="3:4" ht="14.25" x14ac:dyDescent="0.2">
      <c r="C2483" s="21"/>
      <c r="D2483" s="22"/>
    </row>
    <row r="2484" spans="3:4" ht="14.25" x14ac:dyDescent="0.2">
      <c r="C2484" s="21"/>
      <c r="D2484" s="22"/>
    </row>
    <row r="2485" spans="3:4" ht="14.25" x14ac:dyDescent="0.2">
      <c r="C2485" s="21"/>
      <c r="D2485" s="22"/>
    </row>
    <row r="2486" spans="3:4" ht="14.25" x14ac:dyDescent="0.2">
      <c r="C2486" s="21"/>
      <c r="D2486" s="22"/>
    </row>
    <row r="2487" spans="3:4" ht="14.25" x14ac:dyDescent="0.2">
      <c r="C2487" s="21"/>
      <c r="D2487" s="22"/>
    </row>
    <row r="2488" spans="3:4" ht="14.25" x14ac:dyDescent="0.2">
      <c r="C2488" s="21"/>
      <c r="D2488" s="22"/>
    </row>
    <row r="2489" spans="3:4" ht="14.25" x14ac:dyDescent="0.2">
      <c r="C2489" s="21"/>
      <c r="D2489" s="22"/>
    </row>
    <row r="2490" spans="3:4" ht="14.25" x14ac:dyDescent="0.2">
      <c r="C2490" s="21"/>
      <c r="D2490" s="22"/>
    </row>
    <row r="2491" spans="3:4" ht="14.25" x14ac:dyDescent="0.2">
      <c r="C2491" s="21"/>
      <c r="D2491" s="22"/>
    </row>
    <row r="2492" spans="3:4" ht="14.25" x14ac:dyDescent="0.2">
      <c r="C2492" s="21"/>
      <c r="D2492" s="22"/>
    </row>
    <row r="2493" spans="3:4" ht="14.25" x14ac:dyDescent="0.2">
      <c r="C2493" s="21"/>
      <c r="D2493" s="22"/>
    </row>
    <row r="2494" spans="3:4" ht="14.25" x14ac:dyDescent="0.2">
      <c r="C2494" s="21"/>
      <c r="D2494" s="22"/>
    </row>
    <row r="2495" spans="3:4" ht="14.25" x14ac:dyDescent="0.2">
      <c r="C2495" s="21"/>
      <c r="D2495" s="22"/>
    </row>
    <row r="2496" spans="3:4" ht="14.25" x14ac:dyDescent="0.2">
      <c r="C2496" s="21"/>
      <c r="D2496" s="22"/>
    </row>
    <row r="2497" spans="3:4" ht="14.25" x14ac:dyDescent="0.2">
      <c r="C2497" s="21"/>
      <c r="D2497" s="22"/>
    </row>
    <row r="2498" spans="3:4" ht="14.25" x14ac:dyDescent="0.2">
      <c r="C2498" s="21"/>
      <c r="D2498" s="22"/>
    </row>
    <row r="2499" spans="3:4" ht="14.25" x14ac:dyDescent="0.2">
      <c r="C2499" s="21"/>
      <c r="D2499" s="22"/>
    </row>
    <row r="2500" spans="3:4" ht="14.25" x14ac:dyDescent="0.2">
      <c r="C2500" s="21"/>
      <c r="D2500" s="22"/>
    </row>
    <row r="2501" spans="3:4" ht="14.25" x14ac:dyDescent="0.2">
      <c r="C2501" s="21"/>
      <c r="D2501" s="22"/>
    </row>
    <row r="2502" spans="3:4" ht="14.25" x14ac:dyDescent="0.2">
      <c r="C2502" s="21"/>
      <c r="D2502" s="22"/>
    </row>
    <row r="2503" spans="3:4" ht="14.25" x14ac:dyDescent="0.2">
      <c r="C2503" s="21"/>
      <c r="D2503" s="22"/>
    </row>
    <row r="2504" spans="3:4" ht="14.25" x14ac:dyDescent="0.2">
      <c r="C2504" s="21"/>
      <c r="D2504" s="22"/>
    </row>
    <row r="2505" spans="3:4" ht="14.25" x14ac:dyDescent="0.2">
      <c r="C2505" s="21"/>
      <c r="D2505" s="22"/>
    </row>
    <row r="2506" spans="3:4" ht="14.25" x14ac:dyDescent="0.2">
      <c r="C2506" s="21"/>
      <c r="D2506" s="22"/>
    </row>
    <row r="2507" spans="3:4" ht="14.25" x14ac:dyDescent="0.2">
      <c r="C2507" s="21"/>
      <c r="D2507" s="22"/>
    </row>
    <row r="2508" spans="3:4" ht="14.25" x14ac:dyDescent="0.2">
      <c r="C2508" s="21"/>
      <c r="D2508" s="22"/>
    </row>
    <row r="2509" spans="3:4" ht="14.25" x14ac:dyDescent="0.2">
      <c r="C2509" s="21"/>
      <c r="D2509" s="22"/>
    </row>
    <row r="2510" spans="3:4" ht="14.25" x14ac:dyDescent="0.2">
      <c r="C2510" s="21"/>
      <c r="D2510" s="22"/>
    </row>
    <row r="2511" spans="3:4" ht="14.25" x14ac:dyDescent="0.2">
      <c r="C2511" s="21"/>
      <c r="D2511" s="22"/>
    </row>
    <row r="2512" spans="3:4" ht="14.25" x14ac:dyDescent="0.2">
      <c r="C2512" s="21"/>
      <c r="D2512" s="22"/>
    </row>
    <row r="2513" spans="3:4" ht="14.25" x14ac:dyDescent="0.2">
      <c r="C2513" s="21"/>
      <c r="D2513" s="22"/>
    </row>
    <row r="2514" spans="3:4" ht="14.25" x14ac:dyDescent="0.2">
      <c r="C2514" s="21"/>
      <c r="D2514" s="22"/>
    </row>
    <row r="2515" spans="3:4" ht="14.25" x14ac:dyDescent="0.2">
      <c r="C2515" s="21"/>
      <c r="D2515" s="22"/>
    </row>
    <row r="2516" spans="3:4" ht="14.25" x14ac:dyDescent="0.2">
      <c r="C2516" s="21"/>
      <c r="D2516" s="22"/>
    </row>
    <row r="2517" spans="3:4" ht="14.25" x14ac:dyDescent="0.2">
      <c r="C2517" s="21"/>
      <c r="D2517" s="22"/>
    </row>
    <row r="2518" spans="3:4" ht="14.25" x14ac:dyDescent="0.2">
      <c r="C2518" s="21"/>
      <c r="D2518" s="22"/>
    </row>
    <row r="2519" spans="3:4" ht="14.25" x14ac:dyDescent="0.2">
      <c r="C2519" s="21"/>
      <c r="D2519" s="22"/>
    </row>
    <row r="2520" spans="3:4" ht="14.25" x14ac:dyDescent="0.2">
      <c r="C2520" s="21"/>
      <c r="D2520" s="22"/>
    </row>
    <row r="2521" spans="3:4" ht="14.25" x14ac:dyDescent="0.2">
      <c r="C2521" s="21"/>
      <c r="D2521" s="22"/>
    </row>
    <row r="2522" spans="3:4" ht="14.25" x14ac:dyDescent="0.2">
      <c r="C2522" s="21"/>
      <c r="D2522" s="22"/>
    </row>
    <row r="2523" spans="3:4" ht="14.25" x14ac:dyDescent="0.2">
      <c r="C2523" s="21"/>
      <c r="D2523" s="22"/>
    </row>
    <row r="2524" spans="3:4" ht="14.25" x14ac:dyDescent="0.2">
      <c r="C2524" s="21"/>
      <c r="D2524" s="22"/>
    </row>
    <row r="2525" spans="3:4" ht="14.25" x14ac:dyDescent="0.2">
      <c r="C2525" s="21"/>
      <c r="D2525" s="22"/>
    </row>
    <row r="2526" spans="3:4" ht="14.25" x14ac:dyDescent="0.2">
      <c r="C2526" s="21"/>
      <c r="D2526" s="22"/>
    </row>
    <row r="2527" spans="3:4" ht="14.25" x14ac:dyDescent="0.2">
      <c r="C2527" s="21"/>
      <c r="D2527" s="22"/>
    </row>
    <row r="2528" spans="3:4" ht="14.25" x14ac:dyDescent="0.2">
      <c r="C2528" s="21"/>
      <c r="D2528" s="22"/>
    </row>
    <row r="2529" spans="3:4" ht="14.25" x14ac:dyDescent="0.2">
      <c r="C2529" s="21"/>
      <c r="D2529" s="22"/>
    </row>
    <row r="2530" spans="3:4" ht="14.25" x14ac:dyDescent="0.2">
      <c r="C2530" s="21"/>
      <c r="D2530" s="22"/>
    </row>
    <row r="2531" spans="3:4" ht="14.25" x14ac:dyDescent="0.2">
      <c r="C2531" s="21"/>
      <c r="D2531" s="22"/>
    </row>
    <row r="2532" spans="3:4" ht="14.25" x14ac:dyDescent="0.2">
      <c r="C2532" s="21"/>
      <c r="D2532" s="22"/>
    </row>
    <row r="2533" spans="3:4" ht="14.25" x14ac:dyDescent="0.2">
      <c r="C2533" s="21"/>
      <c r="D2533" s="22"/>
    </row>
    <row r="2534" spans="3:4" ht="14.25" x14ac:dyDescent="0.2">
      <c r="C2534" s="21"/>
      <c r="D2534" s="22"/>
    </row>
    <row r="2535" spans="3:4" ht="14.25" x14ac:dyDescent="0.2">
      <c r="C2535" s="21"/>
      <c r="D2535" s="22"/>
    </row>
    <row r="2536" spans="3:4" ht="14.25" x14ac:dyDescent="0.2">
      <c r="C2536" s="21"/>
      <c r="D2536" s="22"/>
    </row>
    <row r="2537" spans="3:4" ht="14.25" x14ac:dyDescent="0.2">
      <c r="C2537" s="21"/>
      <c r="D2537" s="22"/>
    </row>
    <row r="2538" spans="3:4" ht="14.25" x14ac:dyDescent="0.2">
      <c r="C2538" s="21"/>
      <c r="D2538" s="22"/>
    </row>
    <row r="2539" spans="3:4" ht="14.25" x14ac:dyDescent="0.2">
      <c r="C2539" s="21"/>
      <c r="D2539" s="22"/>
    </row>
    <row r="2540" spans="3:4" ht="14.25" x14ac:dyDescent="0.2">
      <c r="C2540" s="21"/>
      <c r="D2540" s="22"/>
    </row>
    <row r="2541" spans="3:4" ht="14.25" x14ac:dyDescent="0.2">
      <c r="C2541" s="21"/>
      <c r="D2541" s="22"/>
    </row>
    <row r="2542" spans="3:4" ht="14.25" x14ac:dyDescent="0.2">
      <c r="C2542" s="21"/>
      <c r="D2542" s="22"/>
    </row>
    <row r="2543" spans="3:4" ht="14.25" x14ac:dyDescent="0.2">
      <c r="C2543" s="21"/>
      <c r="D2543" s="22"/>
    </row>
    <row r="2544" spans="3:4" ht="14.25" x14ac:dyDescent="0.2">
      <c r="C2544" s="21"/>
      <c r="D2544" s="22"/>
    </row>
    <row r="2545" spans="3:4" ht="14.25" x14ac:dyDescent="0.2">
      <c r="C2545" s="21"/>
      <c r="D2545" s="22"/>
    </row>
    <row r="2546" spans="3:4" ht="14.25" x14ac:dyDescent="0.2">
      <c r="C2546" s="21"/>
      <c r="D2546" s="22"/>
    </row>
    <row r="2547" spans="3:4" ht="14.25" x14ac:dyDescent="0.2">
      <c r="C2547" s="21"/>
      <c r="D2547" s="22"/>
    </row>
    <row r="2548" spans="3:4" ht="14.25" x14ac:dyDescent="0.2">
      <c r="C2548" s="21"/>
      <c r="D2548" s="22"/>
    </row>
    <row r="2549" spans="3:4" ht="14.25" x14ac:dyDescent="0.2">
      <c r="C2549" s="21"/>
      <c r="D2549" s="22"/>
    </row>
    <row r="2550" spans="3:4" ht="14.25" x14ac:dyDescent="0.2">
      <c r="C2550" s="21"/>
      <c r="D2550" s="22"/>
    </row>
    <row r="2551" spans="3:4" ht="14.25" x14ac:dyDescent="0.2">
      <c r="C2551" s="21"/>
      <c r="D2551" s="22"/>
    </row>
    <row r="2552" spans="3:4" ht="14.25" x14ac:dyDescent="0.2">
      <c r="C2552" s="21"/>
      <c r="D2552" s="22"/>
    </row>
    <row r="2553" spans="3:4" ht="14.25" x14ac:dyDescent="0.2">
      <c r="C2553" s="21"/>
      <c r="D2553" s="22"/>
    </row>
    <row r="2554" spans="3:4" ht="14.25" x14ac:dyDescent="0.2">
      <c r="C2554" s="21"/>
      <c r="D2554" s="22"/>
    </row>
    <row r="2555" spans="3:4" ht="14.25" x14ac:dyDescent="0.2">
      <c r="C2555" s="21"/>
      <c r="D2555" s="22"/>
    </row>
    <row r="2556" spans="3:4" ht="14.25" x14ac:dyDescent="0.2">
      <c r="C2556" s="21"/>
      <c r="D2556" s="22"/>
    </row>
    <row r="2557" spans="3:4" ht="14.25" x14ac:dyDescent="0.2">
      <c r="C2557" s="21"/>
      <c r="D2557" s="22"/>
    </row>
    <row r="2558" spans="3:4" ht="14.25" x14ac:dyDescent="0.2">
      <c r="C2558" s="21"/>
      <c r="D2558" s="22"/>
    </row>
    <row r="2559" spans="3:4" ht="14.25" x14ac:dyDescent="0.2">
      <c r="C2559" s="21"/>
      <c r="D2559" s="22"/>
    </row>
    <row r="2560" spans="3:4" ht="14.25" x14ac:dyDescent="0.2">
      <c r="C2560" s="21"/>
      <c r="D2560" s="22"/>
    </row>
    <row r="2561" spans="3:4" ht="14.25" x14ac:dyDescent="0.2">
      <c r="C2561" s="21"/>
      <c r="D2561" s="22"/>
    </row>
    <row r="2562" spans="3:4" ht="14.25" x14ac:dyDescent="0.2">
      <c r="C2562" s="21"/>
      <c r="D2562" s="22"/>
    </row>
    <row r="2563" spans="3:4" ht="14.25" x14ac:dyDescent="0.2">
      <c r="C2563" s="21"/>
      <c r="D2563" s="22"/>
    </row>
    <row r="2564" spans="3:4" ht="14.25" x14ac:dyDescent="0.2">
      <c r="C2564" s="21"/>
      <c r="D2564" s="22"/>
    </row>
    <row r="2565" spans="3:4" ht="14.25" x14ac:dyDescent="0.2">
      <c r="C2565" s="21"/>
      <c r="D2565" s="22"/>
    </row>
    <row r="2566" spans="3:4" ht="14.25" x14ac:dyDescent="0.2">
      <c r="C2566" s="21"/>
      <c r="D2566" s="22"/>
    </row>
    <row r="2567" spans="3:4" ht="14.25" x14ac:dyDescent="0.2">
      <c r="C2567" s="21"/>
      <c r="D2567" s="22"/>
    </row>
    <row r="2568" spans="3:4" ht="14.25" x14ac:dyDescent="0.2">
      <c r="C2568" s="21"/>
      <c r="D2568" s="22"/>
    </row>
    <row r="2569" spans="3:4" ht="14.25" x14ac:dyDescent="0.2">
      <c r="C2569" s="21"/>
      <c r="D2569" s="22"/>
    </row>
    <row r="2570" spans="3:4" ht="14.25" x14ac:dyDescent="0.2">
      <c r="C2570" s="21"/>
      <c r="D2570" s="22"/>
    </row>
    <row r="2571" spans="3:4" ht="14.25" x14ac:dyDescent="0.2">
      <c r="C2571" s="21"/>
      <c r="D2571" s="22"/>
    </row>
    <row r="2572" spans="3:4" ht="14.25" x14ac:dyDescent="0.2">
      <c r="C2572" s="21"/>
      <c r="D2572" s="22"/>
    </row>
    <row r="2573" spans="3:4" ht="14.25" x14ac:dyDescent="0.2">
      <c r="C2573" s="21"/>
      <c r="D2573" s="22"/>
    </row>
    <row r="2574" spans="3:4" ht="14.25" x14ac:dyDescent="0.2">
      <c r="C2574" s="21"/>
      <c r="D2574" s="22"/>
    </row>
    <row r="2575" spans="3:4" ht="14.25" x14ac:dyDescent="0.2">
      <c r="C2575" s="21"/>
      <c r="D2575" s="22"/>
    </row>
    <row r="2576" spans="3:4" ht="14.25" x14ac:dyDescent="0.2">
      <c r="C2576" s="21"/>
      <c r="D2576" s="22"/>
    </row>
    <row r="2577" spans="3:4" ht="14.25" x14ac:dyDescent="0.2">
      <c r="C2577" s="21"/>
      <c r="D2577" s="22"/>
    </row>
    <row r="2578" spans="3:4" ht="14.25" x14ac:dyDescent="0.2">
      <c r="C2578" s="21"/>
      <c r="D2578" s="22"/>
    </row>
    <row r="2579" spans="3:4" ht="14.25" x14ac:dyDescent="0.2">
      <c r="C2579" s="21"/>
      <c r="D2579" s="22"/>
    </row>
    <row r="2580" spans="3:4" ht="14.25" x14ac:dyDescent="0.2">
      <c r="C2580" s="21"/>
      <c r="D2580" s="22"/>
    </row>
    <row r="2581" spans="3:4" ht="14.25" x14ac:dyDescent="0.2">
      <c r="C2581" s="21"/>
      <c r="D2581" s="22"/>
    </row>
    <row r="2582" spans="3:4" ht="14.25" x14ac:dyDescent="0.2">
      <c r="C2582" s="21"/>
      <c r="D2582" s="22"/>
    </row>
    <row r="2583" spans="3:4" ht="14.25" x14ac:dyDescent="0.2">
      <c r="C2583" s="21"/>
      <c r="D2583" s="22"/>
    </row>
    <row r="2584" spans="3:4" ht="14.25" x14ac:dyDescent="0.2">
      <c r="C2584" s="21"/>
      <c r="D2584" s="22"/>
    </row>
    <row r="2585" spans="3:4" ht="14.25" x14ac:dyDescent="0.2">
      <c r="C2585" s="21"/>
      <c r="D2585" s="22"/>
    </row>
    <row r="2586" spans="3:4" ht="14.25" x14ac:dyDescent="0.2">
      <c r="C2586" s="21"/>
      <c r="D2586" s="22"/>
    </row>
    <row r="2587" spans="3:4" ht="14.25" x14ac:dyDescent="0.2">
      <c r="C2587" s="21"/>
      <c r="D2587" s="22"/>
    </row>
    <row r="2588" spans="3:4" ht="14.25" x14ac:dyDescent="0.2">
      <c r="C2588" s="21"/>
      <c r="D2588" s="22"/>
    </row>
    <row r="2589" spans="3:4" ht="14.25" x14ac:dyDescent="0.2">
      <c r="C2589" s="21"/>
      <c r="D2589" s="22"/>
    </row>
    <row r="2590" spans="3:4" ht="14.25" x14ac:dyDescent="0.2">
      <c r="C2590" s="21"/>
      <c r="D2590" s="22"/>
    </row>
    <row r="2591" spans="3:4" ht="14.25" x14ac:dyDescent="0.2">
      <c r="C2591" s="21"/>
      <c r="D2591" s="22"/>
    </row>
    <row r="2592" spans="3:4" ht="14.25" x14ac:dyDescent="0.2">
      <c r="C2592" s="21"/>
      <c r="D2592" s="22"/>
    </row>
    <row r="2593" spans="3:4" ht="14.25" x14ac:dyDescent="0.2">
      <c r="C2593" s="21"/>
      <c r="D2593" s="22"/>
    </row>
    <row r="2594" spans="3:4" ht="14.25" x14ac:dyDescent="0.2">
      <c r="C2594" s="21"/>
      <c r="D2594" s="22"/>
    </row>
    <row r="2595" spans="3:4" ht="14.25" x14ac:dyDescent="0.2">
      <c r="C2595" s="21"/>
      <c r="D2595" s="22"/>
    </row>
    <row r="2596" spans="3:4" ht="14.25" x14ac:dyDescent="0.2">
      <c r="C2596" s="21"/>
      <c r="D2596" s="22"/>
    </row>
    <row r="2597" spans="3:4" ht="14.25" x14ac:dyDescent="0.2">
      <c r="C2597" s="21"/>
      <c r="D2597" s="22"/>
    </row>
    <row r="2598" spans="3:4" ht="14.25" x14ac:dyDescent="0.2">
      <c r="C2598" s="21"/>
      <c r="D2598" s="22"/>
    </row>
    <row r="2599" spans="3:4" ht="14.25" x14ac:dyDescent="0.2">
      <c r="C2599" s="21"/>
      <c r="D2599" s="22"/>
    </row>
    <row r="2600" spans="3:4" ht="14.25" x14ac:dyDescent="0.2">
      <c r="C2600" s="21"/>
      <c r="D2600" s="22"/>
    </row>
    <row r="2601" spans="3:4" ht="14.25" x14ac:dyDescent="0.2">
      <c r="C2601" s="21"/>
      <c r="D2601" s="22"/>
    </row>
    <row r="2602" spans="3:4" ht="14.25" x14ac:dyDescent="0.2">
      <c r="C2602" s="21"/>
      <c r="D2602" s="22"/>
    </row>
    <row r="2603" spans="3:4" ht="14.25" x14ac:dyDescent="0.2">
      <c r="C2603" s="21"/>
      <c r="D2603" s="22"/>
    </row>
    <row r="2604" spans="3:4" ht="14.25" x14ac:dyDescent="0.2">
      <c r="C2604" s="21"/>
      <c r="D2604" s="22"/>
    </row>
    <row r="2605" spans="3:4" ht="14.25" x14ac:dyDescent="0.2">
      <c r="C2605" s="21"/>
      <c r="D2605" s="22"/>
    </row>
    <row r="2606" spans="3:4" ht="14.25" x14ac:dyDescent="0.2">
      <c r="C2606" s="21"/>
      <c r="D2606" s="22"/>
    </row>
    <row r="2607" spans="3:4" ht="14.25" x14ac:dyDescent="0.2">
      <c r="C2607" s="21"/>
      <c r="D2607" s="22"/>
    </row>
    <row r="2608" spans="3:4" ht="14.25" x14ac:dyDescent="0.2">
      <c r="C2608" s="21"/>
      <c r="D2608" s="22"/>
    </row>
    <row r="2609" spans="3:4" ht="14.25" x14ac:dyDescent="0.2">
      <c r="C2609" s="21"/>
      <c r="D2609" s="22"/>
    </row>
    <row r="2610" spans="3:4" ht="14.25" x14ac:dyDescent="0.2">
      <c r="C2610" s="21"/>
      <c r="D2610" s="22"/>
    </row>
    <row r="2611" spans="3:4" ht="14.25" x14ac:dyDescent="0.2">
      <c r="C2611" s="21"/>
      <c r="D2611" s="22"/>
    </row>
    <row r="2612" spans="3:4" ht="14.25" x14ac:dyDescent="0.2">
      <c r="C2612" s="21"/>
      <c r="D2612" s="22"/>
    </row>
    <row r="2613" spans="3:4" ht="14.25" x14ac:dyDescent="0.2">
      <c r="C2613" s="21"/>
      <c r="D2613" s="22"/>
    </row>
    <row r="2614" spans="3:4" ht="14.25" x14ac:dyDescent="0.2">
      <c r="C2614" s="21"/>
      <c r="D2614" s="22"/>
    </row>
    <row r="2615" spans="3:4" ht="14.25" x14ac:dyDescent="0.2">
      <c r="C2615" s="21"/>
      <c r="D2615" s="22"/>
    </row>
    <row r="2616" spans="3:4" ht="14.25" x14ac:dyDescent="0.2">
      <c r="C2616" s="21"/>
      <c r="D2616" s="22"/>
    </row>
    <row r="2617" spans="3:4" ht="14.25" x14ac:dyDescent="0.2">
      <c r="C2617" s="21"/>
      <c r="D2617" s="22"/>
    </row>
    <row r="2618" spans="3:4" ht="14.25" x14ac:dyDescent="0.2">
      <c r="C2618" s="21"/>
      <c r="D2618" s="22"/>
    </row>
    <row r="2619" spans="3:4" ht="14.25" x14ac:dyDescent="0.2">
      <c r="C2619" s="21"/>
      <c r="D2619" s="22"/>
    </row>
    <row r="2620" spans="3:4" ht="14.25" x14ac:dyDescent="0.2">
      <c r="C2620" s="21"/>
      <c r="D2620" s="22"/>
    </row>
    <row r="2621" spans="3:4" ht="14.25" x14ac:dyDescent="0.2">
      <c r="C2621" s="21"/>
      <c r="D2621" s="22"/>
    </row>
    <row r="2622" spans="3:4" ht="14.25" x14ac:dyDescent="0.2">
      <c r="C2622" s="21"/>
      <c r="D2622" s="22"/>
    </row>
    <row r="2623" spans="3:4" ht="14.25" x14ac:dyDescent="0.2">
      <c r="C2623" s="21"/>
      <c r="D2623" s="22"/>
    </row>
    <row r="2624" spans="3:4" ht="14.25" x14ac:dyDescent="0.2">
      <c r="C2624" s="21"/>
      <c r="D2624" s="22"/>
    </row>
    <row r="2625" spans="3:4" ht="14.25" x14ac:dyDescent="0.2">
      <c r="C2625" s="21"/>
      <c r="D2625" s="22"/>
    </row>
    <row r="2626" spans="3:4" ht="14.25" x14ac:dyDescent="0.2">
      <c r="C2626" s="21"/>
      <c r="D2626" s="22"/>
    </row>
    <row r="2627" spans="3:4" ht="14.25" x14ac:dyDescent="0.2">
      <c r="C2627" s="21"/>
      <c r="D2627" s="22"/>
    </row>
    <row r="2628" spans="3:4" ht="14.25" x14ac:dyDescent="0.2">
      <c r="C2628" s="21"/>
      <c r="D2628" s="22"/>
    </row>
    <row r="2629" spans="3:4" ht="14.25" x14ac:dyDescent="0.2">
      <c r="C2629" s="21"/>
      <c r="D2629" s="22"/>
    </row>
    <row r="2630" spans="3:4" ht="14.25" x14ac:dyDescent="0.2">
      <c r="C2630" s="21"/>
      <c r="D2630" s="22"/>
    </row>
    <row r="2631" spans="3:4" ht="14.25" x14ac:dyDescent="0.2">
      <c r="C2631" s="21"/>
      <c r="D2631" s="22"/>
    </row>
    <row r="2632" spans="3:4" ht="14.25" x14ac:dyDescent="0.2">
      <c r="C2632" s="21"/>
      <c r="D2632" s="22"/>
    </row>
    <row r="2633" spans="3:4" ht="14.25" x14ac:dyDescent="0.2">
      <c r="C2633" s="21"/>
      <c r="D2633" s="22"/>
    </row>
    <row r="2634" spans="3:4" ht="14.25" x14ac:dyDescent="0.2">
      <c r="C2634" s="21"/>
      <c r="D2634" s="22"/>
    </row>
    <row r="2635" spans="3:4" ht="14.25" x14ac:dyDescent="0.2">
      <c r="C2635" s="21"/>
      <c r="D2635" s="22"/>
    </row>
    <row r="2636" spans="3:4" ht="14.25" x14ac:dyDescent="0.2">
      <c r="C2636" s="21"/>
      <c r="D2636" s="22"/>
    </row>
    <row r="2637" spans="3:4" ht="14.25" x14ac:dyDescent="0.2">
      <c r="C2637" s="21"/>
      <c r="D2637" s="22"/>
    </row>
    <row r="2638" spans="3:4" ht="14.25" x14ac:dyDescent="0.2">
      <c r="C2638" s="21"/>
      <c r="D2638" s="22"/>
    </row>
    <row r="2639" spans="3:4" ht="14.25" x14ac:dyDescent="0.2">
      <c r="C2639" s="21"/>
      <c r="D2639" s="22"/>
    </row>
    <row r="2640" spans="3:4" ht="14.25" x14ac:dyDescent="0.2">
      <c r="C2640" s="21"/>
      <c r="D2640" s="22"/>
    </row>
    <row r="2641" spans="3:4" ht="14.25" x14ac:dyDescent="0.2">
      <c r="C2641" s="21"/>
      <c r="D2641" s="22"/>
    </row>
    <row r="2642" spans="3:4" ht="14.25" x14ac:dyDescent="0.2">
      <c r="C2642" s="21"/>
      <c r="D2642" s="22"/>
    </row>
    <row r="2643" spans="3:4" ht="14.25" x14ac:dyDescent="0.2">
      <c r="C2643" s="21"/>
      <c r="D2643" s="22"/>
    </row>
    <row r="2644" spans="3:4" ht="14.25" x14ac:dyDescent="0.2">
      <c r="C2644" s="21"/>
      <c r="D2644" s="22"/>
    </row>
    <row r="2645" spans="3:4" ht="14.25" x14ac:dyDescent="0.2">
      <c r="C2645" s="21"/>
      <c r="D2645" s="22"/>
    </row>
    <row r="2646" spans="3:4" ht="14.25" x14ac:dyDescent="0.2">
      <c r="C2646" s="21"/>
      <c r="D2646" s="22"/>
    </row>
    <row r="2647" spans="3:4" ht="14.25" x14ac:dyDescent="0.2">
      <c r="C2647" s="21"/>
      <c r="D2647" s="22"/>
    </row>
    <row r="2648" spans="3:4" ht="14.25" x14ac:dyDescent="0.2">
      <c r="C2648" s="21"/>
      <c r="D2648" s="22"/>
    </row>
    <row r="2649" spans="3:4" ht="14.25" x14ac:dyDescent="0.2">
      <c r="C2649" s="21"/>
      <c r="D2649" s="22"/>
    </row>
    <row r="2650" spans="3:4" ht="14.25" x14ac:dyDescent="0.2">
      <c r="C2650" s="21"/>
      <c r="D2650" s="22"/>
    </row>
    <row r="2651" spans="3:4" ht="14.25" x14ac:dyDescent="0.2">
      <c r="C2651" s="21"/>
      <c r="D2651" s="22"/>
    </row>
    <row r="2652" spans="3:4" ht="14.25" x14ac:dyDescent="0.2">
      <c r="C2652" s="21"/>
      <c r="D2652" s="22"/>
    </row>
    <row r="2653" spans="3:4" ht="14.25" x14ac:dyDescent="0.2">
      <c r="C2653" s="21"/>
      <c r="D2653" s="22"/>
    </row>
    <row r="2654" spans="3:4" ht="14.25" x14ac:dyDescent="0.2">
      <c r="C2654" s="21"/>
      <c r="D2654" s="22"/>
    </row>
    <row r="2655" spans="3:4" ht="14.25" x14ac:dyDescent="0.2">
      <c r="C2655" s="21"/>
      <c r="D2655" s="22"/>
    </row>
    <row r="2656" spans="3:4" ht="14.25" x14ac:dyDescent="0.2">
      <c r="C2656" s="21"/>
      <c r="D2656" s="22"/>
    </row>
    <row r="2657" spans="3:4" ht="14.25" x14ac:dyDescent="0.2">
      <c r="C2657" s="21"/>
      <c r="D2657" s="22"/>
    </row>
    <row r="2658" spans="3:4" ht="14.25" x14ac:dyDescent="0.2">
      <c r="C2658" s="21"/>
      <c r="D2658" s="22"/>
    </row>
    <row r="2659" spans="3:4" ht="14.25" x14ac:dyDescent="0.2">
      <c r="C2659" s="21"/>
      <c r="D2659" s="22"/>
    </row>
    <row r="2660" spans="3:4" ht="14.25" x14ac:dyDescent="0.2">
      <c r="C2660" s="21"/>
      <c r="D2660" s="22"/>
    </row>
    <row r="2661" spans="3:4" ht="14.25" x14ac:dyDescent="0.2">
      <c r="C2661" s="21"/>
      <c r="D2661" s="22"/>
    </row>
    <row r="2662" spans="3:4" ht="14.25" x14ac:dyDescent="0.2">
      <c r="C2662" s="21"/>
      <c r="D2662" s="22"/>
    </row>
    <row r="2663" spans="3:4" ht="14.25" x14ac:dyDescent="0.2">
      <c r="C2663" s="21"/>
      <c r="D2663" s="22"/>
    </row>
    <row r="2664" spans="3:4" ht="14.25" x14ac:dyDescent="0.2">
      <c r="C2664" s="21"/>
      <c r="D2664" s="22"/>
    </row>
    <row r="2665" spans="3:4" ht="14.25" x14ac:dyDescent="0.2">
      <c r="C2665" s="21"/>
      <c r="D2665" s="22"/>
    </row>
    <row r="2666" spans="3:4" ht="14.25" x14ac:dyDescent="0.2">
      <c r="C2666" s="21"/>
      <c r="D2666" s="22"/>
    </row>
    <row r="2667" spans="3:4" ht="14.25" x14ac:dyDescent="0.2">
      <c r="C2667" s="21"/>
      <c r="D2667" s="22"/>
    </row>
    <row r="2668" spans="3:4" ht="14.25" x14ac:dyDescent="0.2">
      <c r="C2668" s="21"/>
      <c r="D2668" s="22"/>
    </row>
    <row r="2669" spans="3:4" ht="14.25" x14ac:dyDescent="0.2">
      <c r="C2669" s="21"/>
      <c r="D2669" s="22"/>
    </row>
    <row r="2670" spans="3:4" ht="14.25" x14ac:dyDescent="0.2">
      <c r="C2670" s="21"/>
      <c r="D2670" s="22"/>
    </row>
    <row r="2671" spans="3:4" ht="14.25" x14ac:dyDescent="0.2">
      <c r="C2671" s="21"/>
      <c r="D2671" s="22"/>
    </row>
    <row r="2672" spans="3:4" ht="14.25" x14ac:dyDescent="0.2">
      <c r="C2672" s="21"/>
      <c r="D2672" s="22"/>
    </row>
    <row r="2673" spans="3:4" ht="14.25" x14ac:dyDescent="0.2">
      <c r="C2673" s="21"/>
      <c r="D2673" s="22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4"/>
  <sheetViews>
    <sheetView topLeftCell="A97" zoomScale="85" zoomScaleNormal="85" workbookViewId="0">
      <selection activeCell="N36" sqref="N36"/>
    </sheetView>
  </sheetViews>
  <sheetFormatPr defaultRowHeight="15" x14ac:dyDescent="0.25"/>
  <cols>
    <col min="1" max="1" width="3.28515625" style="58" bestFit="1" customWidth="1"/>
    <col min="2" max="2" width="16.7109375" style="23" bestFit="1" customWidth="1"/>
    <col min="3" max="3" width="19.140625" style="23" bestFit="1" customWidth="1"/>
    <col min="4" max="6" width="9.140625" style="23"/>
    <col min="7" max="7" width="14.5703125" style="23" bestFit="1" customWidth="1"/>
    <col min="8" max="9" width="9.140625" style="23"/>
    <col min="10" max="10" width="12.28515625" style="23" bestFit="1" customWidth="1"/>
    <col min="11" max="11" width="19.7109375" style="23" bestFit="1" customWidth="1"/>
    <col min="12" max="12" width="11.140625" style="23" bestFit="1" customWidth="1"/>
    <col min="13" max="13" width="12.42578125" style="23" bestFit="1" customWidth="1"/>
    <col min="14" max="14" width="9.7109375" style="23" bestFit="1" customWidth="1"/>
    <col min="15" max="15" width="12.28515625" style="23" bestFit="1" customWidth="1"/>
    <col min="16" max="17" width="9.140625" style="23"/>
    <col min="18" max="18" width="19.5703125" style="23" bestFit="1" customWidth="1"/>
    <col min="19" max="19" width="16.28515625" style="23" bestFit="1" customWidth="1"/>
    <col min="20" max="20" width="11.140625" style="23" bestFit="1" customWidth="1"/>
    <col min="21" max="21" width="12.42578125" style="23" bestFit="1" customWidth="1"/>
    <col min="22" max="22" width="9.7109375" style="23" bestFit="1" customWidth="1"/>
    <col min="23" max="23" width="12.28515625" style="23" bestFit="1" customWidth="1"/>
    <col min="24" max="25" width="9.140625" style="23"/>
    <col min="26" max="26" width="19.5703125" style="23" bestFit="1" customWidth="1"/>
    <col min="27" max="27" width="19.42578125" style="23" bestFit="1" customWidth="1"/>
    <col min="28" max="28" width="11.140625" style="23" bestFit="1" customWidth="1"/>
    <col min="29" max="29" width="12.42578125" style="23" bestFit="1" customWidth="1"/>
    <col min="30" max="30" width="9.7109375" style="23" bestFit="1" customWidth="1"/>
    <col min="31" max="31" width="12.28515625" style="23" bestFit="1" customWidth="1"/>
    <col min="32" max="33" width="9.140625" style="23"/>
    <col min="34" max="34" width="10" style="23" bestFit="1" customWidth="1"/>
    <col min="35" max="16384" width="9.140625" style="23"/>
  </cols>
  <sheetData>
    <row r="2" spans="1:15" x14ac:dyDescent="0.25">
      <c r="H2" s="142" t="s">
        <v>18</v>
      </c>
      <c r="I2" s="142"/>
      <c r="J2" s="142"/>
      <c r="K2" s="141" t="s">
        <v>19</v>
      </c>
      <c r="L2" s="141"/>
      <c r="M2" s="141"/>
      <c r="N2" s="141"/>
      <c r="O2" s="29" t="s">
        <v>364</v>
      </c>
    </row>
    <row r="4" spans="1:15" x14ac:dyDescent="0.25">
      <c r="B4" s="27" t="s">
        <v>2</v>
      </c>
      <c r="C4" s="27" t="s">
        <v>3</v>
      </c>
      <c r="D4" s="27" t="s">
        <v>5</v>
      </c>
      <c r="E4" s="27" t="s">
        <v>10</v>
      </c>
      <c r="F4" s="27" t="s">
        <v>12</v>
      </c>
      <c r="G4" s="26" t="s">
        <v>13</v>
      </c>
    </row>
    <row r="5" spans="1:15" x14ac:dyDescent="0.25">
      <c r="A5" s="58">
        <v>1</v>
      </c>
      <c r="B5" s="49" t="s">
        <v>265</v>
      </c>
      <c r="C5" s="49" t="s">
        <v>266</v>
      </c>
      <c r="D5" s="49" t="s">
        <v>267</v>
      </c>
      <c r="E5" s="48">
        <v>27</v>
      </c>
      <c r="F5" s="48">
        <v>0</v>
      </c>
      <c r="G5" s="50">
        <v>42046</v>
      </c>
    </row>
    <row r="6" spans="1:15" x14ac:dyDescent="0.25">
      <c r="A6" s="58">
        <v>2</v>
      </c>
      <c r="B6" s="49" t="s">
        <v>257</v>
      </c>
      <c r="C6" s="49" t="s">
        <v>258</v>
      </c>
      <c r="D6" s="49" t="s">
        <v>259</v>
      </c>
      <c r="E6" s="48">
        <v>25</v>
      </c>
      <c r="F6" s="48">
        <v>0</v>
      </c>
      <c r="G6" s="50">
        <v>42919</v>
      </c>
    </row>
    <row r="7" spans="1:15" x14ac:dyDescent="0.25">
      <c r="A7" s="58">
        <v>3</v>
      </c>
      <c r="B7" s="49" t="s">
        <v>242</v>
      </c>
      <c r="C7" s="49" t="s">
        <v>243</v>
      </c>
      <c r="D7" s="49" t="s">
        <v>244</v>
      </c>
      <c r="E7" s="48">
        <v>28</v>
      </c>
      <c r="F7" s="48">
        <v>0</v>
      </c>
      <c r="G7" s="50">
        <v>43262</v>
      </c>
    </row>
    <row r="8" spans="1:15" x14ac:dyDescent="0.25">
      <c r="A8" s="58">
        <v>4</v>
      </c>
      <c r="B8" s="49" t="s">
        <v>251</v>
      </c>
      <c r="C8" s="49" t="s">
        <v>252</v>
      </c>
      <c r="D8" s="49" t="s">
        <v>253</v>
      </c>
      <c r="E8" s="48">
        <v>27</v>
      </c>
      <c r="F8" s="48">
        <v>0</v>
      </c>
      <c r="G8" s="50">
        <v>43262</v>
      </c>
    </row>
    <row r="9" spans="1:15" x14ac:dyDescent="0.25">
      <c r="A9" s="58">
        <v>5</v>
      </c>
      <c r="B9" s="49" t="s">
        <v>254</v>
      </c>
      <c r="C9" s="49" t="s">
        <v>255</v>
      </c>
      <c r="D9" s="49" t="s">
        <v>256</v>
      </c>
      <c r="E9" s="48">
        <v>27</v>
      </c>
      <c r="F9" s="48">
        <v>0</v>
      </c>
      <c r="G9" s="50">
        <v>43262</v>
      </c>
    </row>
    <row r="10" spans="1:15" x14ac:dyDescent="0.25">
      <c r="A10" s="58">
        <v>6</v>
      </c>
      <c r="B10" s="49" t="s">
        <v>245</v>
      </c>
      <c r="C10" s="49" t="s">
        <v>246</v>
      </c>
      <c r="D10" s="49" t="s">
        <v>247</v>
      </c>
      <c r="E10" s="48">
        <v>26</v>
      </c>
      <c r="F10" s="48">
        <v>0</v>
      </c>
      <c r="G10" s="50">
        <v>43444</v>
      </c>
    </row>
    <row r="11" spans="1:15" x14ac:dyDescent="0.25">
      <c r="A11" s="58">
        <v>7</v>
      </c>
      <c r="B11" s="49" t="s">
        <v>189</v>
      </c>
      <c r="C11" s="49" t="s">
        <v>52</v>
      </c>
      <c r="D11" s="49" t="s">
        <v>190</v>
      </c>
      <c r="E11" s="48">
        <v>28</v>
      </c>
      <c r="F11" s="48">
        <v>0</v>
      </c>
      <c r="G11" s="50">
        <v>43619</v>
      </c>
    </row>
    <row r="12" spans="1:15" x14ac:dyDescent="0.25">
      <c r="A12" s="58">
        <v>8</v>
      </c>
      <c r="B12" s="49" t="s">
        <v>191</v>
      </c>
      <c r="C12" s="49" t="s">
        <v>192</v>
      </c>
      <c r="D12" s="49" t="s">
        <v>193</v>
      </c>
      <c r="E12" s="48">
        <v>27</v>
      </c>
      <c r="F12" s="48">
        <v>0</v>
      </c>
      <c r="G12" s="50">
        <v>43619</v>
      </c>
    </row>
    <row r="13" spans="1:15" x14ac:dyDescent="0.25">
      <c r="A13" s="58">
        <v>9</v>
      </c>
      <c r="B13" s="49" t="s">
        <v>197</v>
      </c>
      <c r="C13" s="49" t="s">
        <v>198</v>
      </c>
      <c r="D13" s="49" t="s">
        <v>199</v>
      </c>
      <c r="E13" s="48">
        <v>23</v>
      </c>
      <c r="F13" s="48">
        <v>0</v>
      </c>
      <c r="G13" s="50">
        <v>43619</v>
      </c>
    </row>
    <row r="14" spans="1:15" x14ac:dyDescent="0.25">
      <c r="A14" s="58">
        <v>10</v>
      </c>
      <c r="B14" s="49" t="s">
        <v>200</v>
      </c>
      <c r="C14" s="49" t="s">
        <v>201</v>
      </c>
      <c r="D14" s="49" t="s">
        <v>202</v>
      </c>
      <c r="E14" s="48">
        <v>23</v>
      </c>
      <c r="F14" s="48">
        <v>0</v>
      </c>
      <c r="G14" s="50">
        <v>43619</v>
      </c>
    </row>
    <row r="15" spans="1:15" x14ac:dyDescent="0.25">
      <c r="A15" s="58">
        <v>11</v>
      </c>
      <c r="B15" s="49" t="s">
        <v>205</v>
      </c>
      <c r="C15" s="49" t="s">
        <v>206</v>
      </c>
      <c r="D15" s="49" t="s">
        <v>207</v>
      </c>
      <c r="E15" s="48">
        <v>28</v>
      </c>
      <c r="F15" s="48">
        <v>0</v>
      </c>
      <c r="G15" s="50">
        <v>43619</v>
      </c>
    </row>
    <row r="16" spans="1:15" x14ac:dyDescent="0.25">
      <c r="A16" s="58">
        <v>12</v>
      </c>
      <c r="B16" s="49" t="s">
        <v>211</v>
      </c>
      <c r="C16" s="49" t="s">
        <v>212</v>
      </c>
      <c r="D16" s="49" t="s">
        <v>213</v>
      </c>
      <c r="E16" s="48">
        <v>27</v>
      </c>
      <c r="F16" s="48">
        <v>0</v>
      </c>
      <c r="G16" s="50">
        <v>43619</v>
      </c>
    </row>
    <row r="17" spans="1:7" x14ac:dyDescent="0.25">
      <c r="A17" s="58">
        <v>13</v>
      </c>
      <c r="B17" s="49" t="s">
        <v>214</v>
      </c>
      <c r="C17" s="49" t="s">
        <v>142</v>
      </c>
      <c r="D17" s="49" t="s">
        <v>215</v>
      </c>
      <c r="E17" s="48">
        <v>30</v>
      </c>
      <c r="F17" s="48">
        <v>0</v>
      </c>
      <c r="G17" s="50">
        <v>43619</v>
      </c>
    </row>
    <row r="18" spans="1:7" x14ac:dyDescent="0.25">
      <c r="A18" s="58">
        <v>14</v>
      </c>
      <c r="B18" s="49" t="s">
        <v>216</v>
      </c>
      <c r="C18" s="49" t="s">
        <v>217</v>
      </c>
      <c r="D18" s="49" t="s">
        <v>218</v>
      </c>
      <c r="E18" s="48">
        <v>26</v>
      </c>
      <c r="F18" s="48">
        <v>0</v>
      </c>
      <c r="G18" s="50">
        <v>43619</v>
      </c>
    </row>
    <row r="19" spans="1:7" x14ac:dyDescent="0.25">
      <c r="A19" s="58">
        <v>15</v>
      </c>
      <c r="B19" s="49" t="s">
        <v>219</v>
      </c>
      <c r="C19" s="49" t="s">
        <v>52</v>
      </c>
      <c r="D19" s="49" t="s">
        <v>220</v>
      </c>
      <c r="E19" s="48">
        <v>27</v>
      </c>
      <c r="F19" s="48">
        <v>0</v>
      </c>
      <c r="G19" s="50">
        <v>43619</v>
      </c>
    </row>
    <row r="20" spans="1:7" x14ac:dyDescent="0.25">
      <c r="A20" s="58">
        <v>16</v>
      </c>
      <c r="B20" s="49" t="s">
        <v>221</v>
      </c>
      <c r="C20" s="49" t="s">
        <v>222</v>
      </c>
      <c r="D20" s="49" t="s">
        <v>223</v>
      </c>
      <c r="E20" s="48">
        <v>28</v>
      </c>
      <c r="F20" s="48">
        <v>0</v>
      </c>
      <c r="G20" s="50">
        <v>43619</v>
      </c>
    </row>
    <row r="21" spans="1:7" x14ac:dyDescent="0.25">
      <c r="A21" s="58">
        <v>17</v>
      </c>
      <c r="B21" s="49" t="s">
        <v>248</v>
      </c>
      <c r="C21" s="49" t="s">
        <v>249</v>
      </c>
      <c r="D21" s="49" t="s">
        <v>250</v>
      </c>
      <c r="E21" s="48">
        <v>23</v>
      </c>
      <c r="F21" s="48">
        <v>0</v>
      </c>
      <c r="G21" s="50">
        <v>43619</v>
      </c>
    </row>
    <row r="22" spans="1:7" x14ac:dyDescent="0.25">
      <c r="A22" s="58">
        <v>18</v>
      </c>
      <c r="B22" s="49" t="s">
        <v>224</v>
      </c>
      <c r="C22" s="49" t="s">
        <v>40</v>
      </c>
      <c r="D22" s="49" t="s">
        <v>225</v>
      </c>
      <c r="E22" s="48">
        <v>27</v>
      </c>
      <c r="F22" s="48">
        <v>0</v>
      </c>
      <c r="G22" s="50">
        <v>43619</v>
      </c>
    </row>
    <row r="23" spans="1:7" x14ac:dyDescent="0.25">
      <c r="A23" s="58">
        <v>19</v>
      </c>
      <c r="B23" s="49" t="s">
        <v>226</v>
      </c>
      <c r="C23" s="49" t="s">
        <v>227</v>
      </c>
      <c r="D23" s="49" t="s">
        <v>228</v>
      </c>
      <c r="E23" s="48">
        <v>27</v>
      </c>
      <c r="F23" s="48">
        <v>0</v>
      </c>
      <c r="G23" s="50">
        <v>43619</v>
      </c>
    </row>
    <row r="24" spans="1:7" x14ac:dyDescent="0.25">
      <c r="A24" s="58">
        <v>20</v>
      </c>
      <c r="B24" s="49" t="s">
        <v>229</v>
      </c>
      <c r="C24" s="49" t="s">
        <v>230</v>
      </c>
      <c r="D24" s="49" t="s">
        <v>231</v>
      </c>
      <c r="E24" s="48">
        <v>27</v>
      </c>
      <c r="F24" s="48">
        <v>0</v>
      </c>
      <c r="G24" s="50">
        <v>43619</v>
      </c>
    </row>
    <row r="25" spans="1:7" x14ac:dyDescent="0.25">
      <c r="A25" s="58">
        <v>21</v>
      </c>
      <c r="B25" s="49" t="s">
        <v>232</v>
      </c>
      <c r="C25" s="49" t="s">
        <v>233</v>
      </c>
      <c r="D25" s="49" t="s">
        <v>234</v>
      </c>
      <c r="E25" s="48">
        <v>28</v>
      </c>
      <c r="F25" s="48">
        <v>0</v>
      </c>
      <c r="G25" s="50">
        <v>43619</v>
      </c>
    </row>
    <row r="26" spans="1:7" x14ac:dyDescent="0.25">
      <c r="A26" s="58">
        <v>22</v>
      </c>
      <c r="B26" s="49" t="s">
        <v>235</v>
      </c>
      <c r="C26" s="49" t="s">
        <v>126</v>
      </c>
      <c r="D26" s="49" t="s">
        <v>236</v>
      </c>
      <c r="E26" s="48">
        <v>25</v>
      </c>
      <c r="F26" s="48">
        <v>0</v>
      </c>
      <c r="G26" s="50">
        <v>43619</v>
      </c>
    </row>
    <row r="27" spans="1:7" x14ac:dyDescent="0.25">
      <c r="A27" s="58">
        <v>23</v>
      </c>
      <c r="B27" s="49" t="s">
        <v>186</v>
      </c>
      <c r="C27" s="49" t="s">
        <v>187</v>
      </c>
      <c r="D27" s="49" t="s">
        <v>188</v>
      </c>
      <c r="E27" s="48">
        <v>27</v>
      </c>
      <c r="F27" s="48">
        <v>0</v>
      </c>
      <c r="G27" s="50">
        <v>43642</v>
      </c>
    </row>
    <row r="28" spans="1:7" x14ac:dyDescent="0.25">
      <c r="A28" s="58">
        <v>24</v>
      </c>
      <c r="B28" s="49" t="s">
        <v>203</v>
      </c>
      <c r="C28" s="49" t="s">
        <v>70</v>
      </c>
      <c r="D28" s="49" t="s">
        <v>204</v>
      </c>
      <c r="E28" s="48">
        <v>30</v>
      </c>
      <c r="F28" s="48">
        <v>0</v>
      </c>
      <c r="G28" s="50">
        <v>43642</v>
      </c>
    </row>
    <row r="29" spans="1:7" x14ac:dyDescent="0.25">
      <c r="A29" s="58">
        <v>25</v>
      </c>
      <c r="B29" s="49" t="s">
        <v>208</v>
      </c>
      <c r="C29" s="49" t="s">
        <v>209</v>
      </c>
      <c r="D29" s="49" t="s">
        <v>210</v>
      </c>
      <c r="E29" s="48">
        <v>29</v>
      </c>
      <c r="F29" s="48">
        <v>0</v>
      </c>
      <c r="G29" s="50">
        <v>43642</v>
      </c>
    </row>
    <row r="30" spans="1:7" x14ac:dyDescent="0.25">
      <c r="A30" s="58">
        <v>26</v>
      </c>
      <c r="B30" s="49" t="s">
        <v>194</v>
      </c>
      <c r="C30" s="49" t="s">
        <v>195</v>
      </c>
      <c r="D30" s="49" t="s">
        <v>196</v>
      </c>
      <c r="E30" s="48">
        <v>25</v>
      </c>
      <c r="F30" s="48">
        <v>0</v>
      </c>
      <c r="G30" s="50">
        <v>43731</v>
      </c>
    </row>
    <row r="31" spans="1:7" x14ac:dyDescent="0.25">
      <c r="A31" s="58">
        <v>27</v>
      </c>
      <c r="B31" s="49" t="s">
        <v>92</v>
      </c>
      <c r="C31" s="49" t="s">
        <v>93</v>
      </c>
      <c r="D31" s="49" t="s">
        <v>94</v>
      </c>
      <c r="E31" s="48">
        <v>25</v>
      </c>
      <c r="F31" s="48">
        <v>0</v>
      </c>
      <c r="G31" s="50">
        <v>43990</v>
      </c>
    </row>
    <row r="32" spans="1:7" x14ac:dyDescent="0.25">
      <c r="A32" s="58">
        <v>28</v>
      </c>
      <c r="B32" s="49" t="s">
        <v>95</v>
      </c>
      <c r="C32" s="49" t="s">
        <v>82</v>
      </c>
      <c r="D32" s="49" t="s">
        <v>96</v>
      </c>
      <c r="E32" s="48">
        <v>22</v>
      </c>
      <c r="F32" s="48">
        <v>0</v>
      </c>
      <c r="G32" s="50">
        <v>43990</v>
      </c>
    </row>
    <row r="33" spans="1:10" x14ac:dyDescent="0.25">
      <c r="A33" s="58">
        <v>29</v>
      </c>
      <c r="B33" s="49" t="s">
        <v>100</v>
      </c>
      <c r="C33" s="49" t="s">
        <v>101</v>
      </c>
      <c r="D33" s="49" t="s">
        <v>102</v>
      </c>
      <c r="E33" s="48">
        <v>21</v>
      </c>
      <c r="F33" s="48">
        <v>0</v>
      </c>
      <c r="G33" s="50">
        <v>43990</v>
      </c>
    </row>
    <row r="34" spans="1:10" x14ac:dyDescent="0.25">
      <c r="A34" s="58">
        <v>30</v>
      </c>
      <c r="B34" s="49" t="s">
        <v>103</v>
      </c>
      <c r="C34" s="49" t="s">
        <v>37</v>
      </c>
      <c r="D34" s="49" t="s">
        <v>104</v>
      </c>
      <c r="E34" s="48">
        <v>24</v>
      </c>
      <c r="F34" s="48">
        <v>0</v>
      </c>
      <c r="G34" s="50">
        <v>43990</v>
      </c>
    </row>
    <row r="35" spans="1:10" x14ac:dyDescent="0.25">
      <c r="A35" s="58">
        <v>31</v>
      </c>
      <c r="B35" s="49" t="s">
        <v>108</v>
      </c>
      <c r="C35" s="49" t="s">
        <v>109</v>
      </c>
      <c r="D35" s="49" t="s">
        <v>110</v>
      </c>
      <c r="E35" s="48">
        <v>26</v>
      </c>
      <c r="F35" s="48">
        <v>0</v>
      </c>
      <c r="G35" s="50">
        <v>43990</v>
      </c>
    </row>
    <row r="36" spans="1:10" x14ac:dyDescent="0.25">
      <c r="A36" s="58">
        <v>32</v>
      </c>
      <c r="B36" s="49" t="s">
        <v>125</v>
      </c>
      <c r="C36" s="49" t="s">
        <v>126</v>
      </c>
      <c r="D36" s="49" t="s">
        <v>127</v>
      </c>
      <c r="E36" s="48">
        <v>23</v>
      </c>
      <c r="F36" s="48">
        <v>0</v>
      </c>
      <c r="G36" s="50">
        <v>43990</v>
      </c>
    </row>
    <row r="37" spans="1:10" x14ac:dyDescent="0.25">
      <c r="A37" s="58">
        <v>33</v>
      </c>
      <c r="B37" s="49" t="s">
        <v>128</v>
      </c>
      <c r="C37" s="49" t="s">
        <v>109</v>
      </c>
      <c r="D37" s="49" t="s">
        <v>129</v>
      </c>
      <c r="E37" s="48">
        <v>25</v>
      </c>
      <c r="F37" s="48">
        <v>0</v>
      </c>
      <c r="G37" s="50">
        <v>43990</v>
      </c>
    </row>
    <row r="38" spans="1:10" x14ac:dyDescent="0.25">
      <c r="A38" s="58">
        <v>34</v>
      </c>
      <c r="B38" s="49" t="s">
        <v>132</v>
      </c>
      <c r="C38" s="49" t="s">
        <v>133</v>
      </c>
      <c r="D38" s="49" t="s">
        <v>134</v>
      </c>
      <c r="E38" s="48">
        <v>22</v>
      </c>
      <c r="F38" s="48">
        <v>0</v>
      </c>
      <c r="G38" s="50">
        <v>43990</v>
      </c>
    </row>
    <row r="39" spans="1:10" x14ac:dyDescent="0.25">
      <c r="A39" s="58">
        <v>35</v>
      </c>
      <c r="B39" s="49" t="s">
        <v>144</v>
      </c>
      <c r="C39" s="49" t="s">
        <v>145</v>
      </c>
      <c r="D39" s="49" t="s">
        <v>146</v>
      </c>
      <c r="E39" s="48">
        <v>27</v>
      </c>
      <c r="F39" s="48">
        <v>0</v>
      </c>
      <c r="G39" s="50">
        <v>43990</v>
      </c>
    </row>
    <row r="40" spans="1:10" x14ac:dyDescent="0.25">
      <c r="A40" s="58">
        <v>36</v>
      </c>
      <c r="B40" s="49" t="s">
        <v>153</v>
      </c>
      <c r="C40" s="49" t="s">
        <v>154</v>
      </c>
      <c r="D40" s="49" t="s">
        <v>155</v>
      </c>
      <c r="E40" s="48">
        <v>26</v>
      </c>
      <c r="F40" s="48">
        <v>0</v>
      </c>
      <c r="G40" s="50">
        <v>43990</v>
      </c>
    </row>
    <row r="41" spans="1:10" x14ac:dyDescent="0.25">
      <c r="A41" s="58">
        <v>37</v>
      </c>
      <c r="B41" s="49" t="s">
        <v>158</v>
      </c>
      <c r="C41" s="49" t="s">
        <v>25</v>
      </c>
      <c r="D41" s="49" t="s">
        <v>159</v>
      </c>
      <c r="E41" s="48">
        <v>25</v>
      </c>
      <c r="F41" s="48">
        <v>0</v>
      </c>
      <c r="G41" s="50">
        <v>43990</v>
      </c>
    </row>
    <row r="42" spans="1:10" x14ac:dyDescent="0.25">
      <c r="A42" s="58">
        <v>38</v>
      </c>
      <c r="B42" s="49" t="s">
        <v>160</v>
      </c>
      <c r="C42" s="49" t="s">
        <v>79</v>
      </c>
      <c r="D42" s="49" t="s">
        <v>161</v>
      </c>
      <c r="E42" s="48">
        <v>27</v>
      </c>
      <c r="F42" s="48">
        <v>0</v>
      </c>
      <c r="G42" s="50">
        <v>43990</v>
      </c>
      <c r="I42" s="30">
        <v>18</v>
      </c>
      <c r="J42" s="30">
        <f>COUNTIF($E$5:$E$62,18)</f>
        <v>1</v>
      </c>
    </row>
    <row r="43" spans="1:10" x14ac:dyDescent="0.25">
      <c r="A43" s="58">
        <v>39</v>
      </c>
      <c r="B43" s="49" t="s">
        <v>162</v>
      </c>
      <c r="C43" s="49" t="s">
        <v>163</v>
      </c>
      <c r="D43" s="49" t="s">
        <v>164</v>
      </c>
      <c r="E43" s="48">
        <v>26</v>
      </c>
      <c r="F43" s="48">
        <v>0</v>
      </c>
      <c r="G43" s="50">
        <v>43990</v>
      </c>
      <c r="I43" s="30">
        <v>19</v>
      </c>
      <c r="J43" s="30">
        <f>COUNTIF($E$5:$E$62,19)</f>
        <v>0</v>
      </c>
    </row>
    <row r="44" spans="1:10" x14ac:dyDescent="0.25">
      <c r="A44" s="58">
        <v>40</v>
      </c>
      <c r="B44" s="49" t="s">
        <v>167</v>
      </c>
      <c r="C44" s="49" t="s">
        <v>168</v>
      </c>
      <c r="D44" s="49" t="s">
        <v>169</v>
      </c>
      <c r="E44" s="48">
        <v>22</v>
      </c>
      <c r="F44" s="48">
        <v>0</v>
      </c>
      <c r="G44" s="50">
        <v>43990</v>
      </c>
      <c r="I44" s="30">
        <v>20</v>
      </c>
      <c r="J44" s="30">
        <f>COUNTIF($E$5:$E$62,20)</f>
        <v>1</v>
      </c>
    </row>
    <row r="45" spans="1:10" x14ac:dyDescent="0.25">
      <c r="A45" s="58">
        <v>41</v>
      </c>
      <c r="B45" s="49" t="s">
        <v>97</v>
      </c>
      <c r="C45" s="49" t="s">
        <v>98</v>
      </c>
      <c r="D45" s="49" t="s">
        <v>99</v>
      </c>
      <c r="E45" s="48">
        <v>21</v>
      </c>
      <c r="F45" s="48">
        <v>0</v>
      </c>
      <c r="G45" s="50">
        <v>44018</v>
      </c>
      <c r="I45" s="30">
        <v>21</v>
      </c>
      <c r="J45" s="30">
        <f>COUNTIF($E$5:$E$62,21)</f>
        <v>4</v>
      </c>
    </row>
    <row r="46" spans="1:10" x14ac:dyDescent="0.25">
      <c r="A46" s="58">
        <v>42</v>
      </c>
      <c r="B46" s="49" t="s">
        <v>105</v>
      </c>
      <c r="C46" s="49" t="s">
        <v>106</v>
      </c>
      <c r="D46" s="49" t="s">
        <v>107</v>
      </c>
      <c r="E46" s="48">
        <v>24</v>
      </c>
      <c r="F46" s="48">
        <v>0</v>
      </c>
      <c r="G46" s="50">
        <v>44018</v>
      </c>
      <c r="I46" s="30">
        <v>22</v>
      </c>
      <c r="J46" s="30">
        <f>COUNTIF($E$5:$E$62,22)</f>
        <v>4</v>
      </c>
    </row>
    <row r="47" spans="1:10" x14ac:dyDescent="0.25">
      <c r="A47" s="58">
        <v>43</v>
      </c>
      <c r="B47" s="49" t="s">
        <v>239</v>
      </c>
      <c r="C47" s="49" t="s">
        <v>240</v>
      </c>
      <c r="D47" s="49" t="s">
        <v>241</v>
      </c>
      <c r="E47" s="48">
        <v>26</v>
      </c>
      <c r="F47" s="48">
        <v>0</v>
      </c>
      <c r="G47" s="50">
        <v>44018</v>
      </c>
      <c r="I47" s="30">
        <v>23</v>
      </c>
      <c r="J47" s="30">
        <f>COUNTIF($E$5:$E$62,23)</f>
        <v>5</v>
      </c>
    </row>
    <row r="48" spans="1:10" x14ac:dyDescent="0.25">
      <c r="A48" s="58">
        <v>44</v>
      </c>
      <c r="B48" s="49" t="s">
        <v>114</v>
      </c>
      <c r="C48" s="49" t="s">
        <v>115</v>
      </c>
      <c r="D48" s="49" t="s">
        <v>116</v>
      </c>
      <c r="E48" s="48">
        <v>27</v>
      </c>
      <c r="F48" s="48">
        <v>0</v>
      </c>
      <c r="G48" s="50">
        <v>44018</v>
      </c>
      <c r="I48" s="30">
        <v>24</v>
      </c>
      <c r="J48" s="30">
        <f>COUNTIF($E$5:$E$62,24)</f>
        <v>4</v>
      </c>
    </row>
    <row r="49" spans="1:10" x14ac:dyDescent="0.25">
      <c r="A49" s="58">
        <v>45</v>
      </c>
      <c r="B49" s="49" t="s">
        <v>117</v>
      </c>
      <c r="C49" s="49" t="s">
        <v>118</v>
      </c>
      <c r="D49" s="49" t="s">
        <v>119</v>
      </c>
      <c r="E49" s="48">
        <v>26</v>
      </c>
      <c r="F49" s="48">
        <v>0</v>
      </c>
      <c r="G49" s="50">
        <v>44018</v>
      </c>
      <c r="I49" s="30">
        <v>25</v>
      </c>
      <c r="J49" s="30">
        <f>COUNTIF($E$5:$E$62,25)</f>
        <v>6</v>
      </c>
    </row>
    <row r="50" spans="1:10" x14ac:dyDescent="0.25">
      <c r="A50" s="58">
        <v>46</v>
      </c>
      <c r="B50" s="49" t="s">
        <v>123</v>
      </c>
      <c r="C50" s="49" t="s">
        <v>40</v>
      </c>
      <c r="D50" s="49" t="s">
        <v>124</v>
      </c>
      <c r="E50" s="48">
        <v>24</v>
      </c>
      <c r="F50" s="48">
        <v>0</v>
      </c>
      <c r="G50" s="50">
        <v>44018</v>
      </c>
      <c r="I50" s="30">
        <v>26</v>
      </c>
      <c r="J50" s="30">
        <f>COUNTIF($E$5:$E$62,26)</f>
        <v>8</v>
      </c>
    </row>
    <row r="51" spans="1:10" x14ac:dyDescent="0.25">
      <c r="A51" s="58">
        <v>47</v>
      </c>
      <c r="B51" s="49" t="s">
        <v>130</v>
      </c>
      <c r="C51" s="49" t="s">
        <v>82</v>
      </c>
      <c r="D51" s="49" t="s">
        <v>131</v>
      </c>
      <c r="E51" s="48">
        <v>18</v>
      </c>
      <c r="F51" s="48">
        <v>0</v>
      </c>
      <c r="G51" s="50">
        <v>44018</v>
      </c>
      <c r="I51" s="30">
        <v>27</v>
      </c>
      <c r="J51" s="30">
        <f>COUNTIF($E$5:$E$62,27)</f>
        <v>14</v>
      </c>
    </row>
    <row r="52" spans="1:10" x14ac:dyDescent="0.25">
      <c r="A52" s="58">
        <v>48</v>
      </c>
      <c r="B52" s="49" t="s">
        <v>165</v>
      </c>
      <c r="C52" s="49" t="s">
        <v>34</v>
      </c>
      <c r="D52" s="49" t="s">
        <v>166</v>
      </c>
      <c r="E52" s="48">
        <v>24</v>
      </c>
      <c r="F52" s="48">
        <v>0</v>
      </c>
      <c r="G52" s="50">
        <v>44018</v>
      </c>
      <c r="I52" s="30">
        <v>28</v>
      </c>
      <c r="J52" s="30">
        <f>COUNTIF($E$5:$E$62,28)</f>
        <v>7</v>
      </c>
    </row>
    <row r="53" spans="1:10" x14ac:dyDescent="0.25">
      <c r="A53" s="58">
        <v>49</v>
      </c>
      <c r="B53" s="49" t="s">
        <v>170</v>
      </c>
      <c r="C53" s="49" t="s">
        <v>171</v>
      </c>
      <c r="D53" s="49" t="s">
        <v>172</v>
      </c>
      <c r="E53" s="48">
        <v>21</v>
      </c>
      <c r="F53" s="48">
        <v>0</v>
      </c>
      <c r="G53" s="50">
        <v>44018</v>
      </c>
      <c r="I53" s="30">
        <v>29</v>
      </c>
      <c r="J53" s="30">
        <f>COUNTIF($E$5:$E$62,29)</f>
        <v>2</v>
      </c>
    </row>
    <row r="54" spans="1:10" x14ac:dyDescent="0.25">
      <c r="A54" s="58">
        <v>50</v>
      </c>
      <c r="B54" s="49" t="s">
        <v>176</v>
      </c>
      <c r="C54" s="49" t="s">
        <v>177</v>
      </c>
      <c r="D54" s="49" t="s">
        <v>178</v>
      </c>
      <c r="E54" s="48">
        <v>21</v>
      </c>
      <c r="F54" s="48">
        <v>0</v>
      </c>
      <c r="G54" s="50">
        <v>44018</v>
      </c>
      <c r="I54" s="30">
        <v>30</v>
      </c>
      <c r="J54" s="30">
        <f>COUNTIF($E$5:$E$62,30)</f>
        <v>2</v>
      </c>
    </row>
    <row r="55" spans="1:10" x14ac:dyDescent="0.25">
      <c r="A55" s="58">
        <v>51</v>
      </c>
      <c r="B55" s="49" t="s">
        <v>179</v>
      </c>
      <c r="C55" s="49" t="s">
        <v>180</v>
      </c>
      <c r="D55" s="49" t="s">
        <v>181</v>
      </c>
      <c r="E55" s="48">
        <v>27</v>
      </c>
      <c r="F55" s="48">
        <v>0</v>
      </c>
      <c r="G55" s="50">
        <v>44018</v>
      </c>
      <c r="I55" s="30" t="s">
        <v>363</v>
      </c>
      <c r="J55" s="30">
        <f>COUNTIF($E$5:$E$62,31)</f>
        <v>0</v>
      </c>
    </row>
    <row r="56" spans="1:10" x14ac:dyDescent="0.25">
      <c r="A56" s="58">
        <v>52</v>
      </c>
      <c r="B56" s="49" t="s">
        <v>135</v>
      </c>
      <c r="C56" s="49" t="s">
        <v>136</v>
      </c>
      <c r="D56" s="49" t="s">
        <v>137</v>
      </c>
      <c r="E56" s="48">
        <v>26</v>
      </c>
      <c r="F56" s="48">
        <v>0</v>
      </c>
      <c r="G56" s="50">
        <v>44081</v>
      </c>
    </row>
    <row r="57" spans="1:10" x14ac:dyDescent="0.25">
      <c r="A57" s="58">
        <v>53</v>
      </c>
      <c r="B57" s="49" t="s">
        <v>182</v>
      </c>
      <c r="C57" s="49" t="s">
        <v>163</v>
      </c>
      <c r="D57" s="49" t="s">
        <v>183</v>
      </c>
      <c r="E57" s="48">
        <v>28</v>
      </c>
      <c r="F57" s="48">
        <v>0</v>
      </c>
      <c r="G57" s="50">
        <v>44081</v>
      </c>
    </row>
    <row r="58" spans="1:10" x14ac:dyDescent="0.25">
      <c r="A58" s="58">
        <v>54</v>
      </c>
      <c r="B58" s="49" t="s">
        <v>184</v>
      </c>
      <c r="C58" s="49" t="s">
        <v>49</v>
      </c>
      <c r="D58" s="49" t="s">
        <v>185</v>
      </c>
      <c r="E58" s="48">
        <v>29</v>
      </c>
      <c r="F58" s="48">
        <v>0</v>
      </c>
      <c r="G58" s="50">
        <v>44081</v>
      </c>
    </row>
    <row r="59" spans="1:10" x14ac:dyDescent="0.25">
      <c r="A59" s="58">
        <v>55</v>
      </c>
      <c r="B59" s="49" t="s">
        <v>138</v>
      </c>
      <c r="C59" s="49" t="s">
        <v>139</v>
      </c>
      <c r="D59" s="49" t="s">
        <v>140</v>
      </c>
      <c r="E59" s="48">
        <v>20</v>
      </c>
      <c r="F59" s="48">
        <v>0</v>
      </c>
      <c r="G59" s="50">
        <v>44095</v>
      </c>
    </row>
    <row r="60" spans="1:10" x14ac:dyDescent="0.25">
      <c r="A60" s="58">
        <v>56</v>
      </c>
      <c r="B60" s="49" t="s">
        <v>150</v>
      </c>
      <c r="C60" s="49" t="s">
        <v>151</v>
      </c>
      <c r="D60" s="49" t="s">
        <v>152</v>
      </c>
      <c r="E60" s="48">
        <v>23</v>
      </c>
      <c r="F60" s="48">
        <v>0</v>
      </c>
      <c r="G60" s="50">
        <v>44095</v>
      </c>
    </row>
    <row r="61" spans="1:10" x14ac:dyDescent="0.25">
      <c r="A61" s="58">
        <v>57</v>
      </c>
      <c r="B61" s="49" t="s">
        <v>156</v>
      </c>
      <c r="C61" s="49" t="s">
        <v>34</v>
      </c>
      <c r="D61" s="49" t="s">
        <v>157</v>
      </c>
      <c r="E61" s="48">
        <v>22</v>
      </c>
      <c r="F61" s="48">
        <v>0</v>
      </c>
      <c r="G61" s="50">
        <v>44095</v>
      </c>
    </row>
    <row r="62" spans="1:10" x14ac:dyDescent="0.25">
      <c r="A62" s="58">
        <v>58</v>
      </c>
      <c r="B62" s="49" t="s">
        <v>173</v>
      </c>
      <c r="C62" s="49" t="s">
        <v>174</v>
      </c>
      <c r="D62" s="49" t="s">
        <v>175</v>
      </c>
      <c r="E62" s="48">
        <v>28</v>
      </c>
      <c r="F62" s="48">
        <v>0</v>
      </c>
      <c r="G62" s="50">
        <v>44175</v>
      </c>
    </row>
    <row r="63" spans="1:10" x14ac:dyDescent="0.25">
      <c r="A63" s="58">
        <v>1</v>
      </c>
      <c r="B63" s="52" t="s">
        <v>147</v>
      </c>
      <c r="C63" s="52" t="s">
        <v>148</v>
      </c>
      <c r="D63" s="52" t="s">
        <v>149</v>
      </c>
      <c r="E63" s="51">
        <v>22</v>
      </c>
      <c r="F63" s="51">
        <v>0</v>
      </c>
      <c r="G63" s="53">
        <v>44246</v>
      </c>
    </row>
    <row r="64" spans="1:10" x14ac:dyDescent="0.25">
      <c r="A64" s="58">
        <v>2</v>
      </c>
      <c r="B64" s="52" t="s">
        <v>237</v>
      </c>
      <c r="C64" s="52" t="s">
        <v>51</v>
      </c>
      <c r="D64" s="52" t="s">
        <v>238</v>
      </c>
      <c r="E64" s="51">
        <v>20</v>
      </c>
      <c r="F64" s="51">
        <v>0</v>
      </c>
      <c r="G64" s="53">
        <v>44354</v>
      </c>
    </row>
    <row r="65" spans="1:10" x14ac:dyDescent="0.25">
      <c r="A65" s="58">
        <v>3</v>
      </c>
      <c r="B65" s="52" t="s">
        <v>24</v>
      </c>
      <c r="C65" s="52" t="s">
        <v>25</v>
      </c>
      <c r="D65" s="52" t="s">
        <v>26</v>
      </c>
      <c r="E65" s="51">
        <v>28</v>
      </c>
      <c r="F65" s="51">
        <v>0</v>
      </c>
      <c r="G65" s="53">
        <v>44354</v>
      </c>
    </row>
    <row r="66" spans="1:10" x14ac:dyDescent="0.25">
      <c r="A66" s="58">
        <v>4</v>
      </c>
      <c r="B66" s="52" t="s">
        <v>30</v>
      </c>
      <c r="C66" s="52" t="s">
        <v>31</v>
      </c>
      <c r="D66" s="52" t="s">
        <v>32</v>
      </c>
      <c r="E66" s="51">
        <v>28</v>
      </c>
      <c r="F66" s="51">
        <v>0</v>
      </c>
      <c r="G66" s="53">
        <v>44354</v>
      </c>
    </row>
    <row r="67" spans="1:10" x14ac:dyDescent="0.25">
      <c r="A67" s="58">
        <v>5</v>
      </c>
      <c r="B67" s="52" t="s">
        <v>111</v>
      </c>
      <c r="C67" s="52" t="s">
        <v>112</v>
      </c>
      <c r="D67" s="52" t="s">
        <v>113</v>
      </c>
      <c r="E67" s="51">
        <v>20</v>
      </c>
      <c r="F67" s="51">
        <v>0</v>
      </c>
      <c r="G67" s="53">
        <v>44354</v>
      </c>
    </row>
    <row r="68" spans="1:10" x14ac:dyDescent="0.25">
      <c r="A68" s="58">
        <v>6</v>
      </c>
      <c r="B68" s="52" t="s">
        <v>33</v>
      </c>
      <c r="C68" s="52" t="s">
        <v>34</v>
      </c>
      <c r="D68" s="52" t="s">
        <v>35</v>
      </c>
      <c r="E68" s="51">
        <v>27</v>
      </c>
      <c r="F68" s="51">
        <v>0</v>
      </c>
      <c r="G68" s="53">
        <v>44354</v>
      </c>
    </row>
    <row r="69" spans="1:10" x14ac:dyDescent="0.25">
      <c r="A69" s="58">
        <v>7</v>
      </c>
      <c r="B69" s="52" t="s">
        <v>39</v>
      </c>
      <c r="C69" s="52" t="s">
        <v>40</v>
      </c>
      <c r="D69" s="52" t="s">
        <v>41</v>
      </c>
      <c r="E69" s="51">
        <v>27</v>
      </c>
      <c r="F69" s="51">
        <v>0</v>
      </c>
      <c r="G69" s="53">
        <v>44354</v>
      </c>
      <c r="I69" s="30">
        <v>18</v>
      </c>
      <c r="J69" s="30">
        <f>COUNTIF($E$63:$E$92,18)</f>
        <v>0</v>
      </c>
    </row>
    <row r="70" spans="1:10" x14ac:dyDescent="0.25">
      <c r="A70" s="58">
        <v>8</v>
      </c>
      <c r="B70" s="52" t="s">
        <v>42</v>
      </c>
      <c r="C70" s="52" t="s">
        <v>43</v>
      </c>
      <c r="D70" s="52" t="s">
        <v>44</v>
      </c>
      <c r="E70" s="51">
        <v>25</v>
      </c>
      <c r="F70" s="51">
        <v>0</v>
      </c>
      <c r="G70" s="53">
        <v>44354</v>
      </c>
      <c r="I70" s="30">
        <v>19</v>
      </c>
      <c r="J70" s="30">
        <f>COUNTIF($E$63:$E$92,19)</f>
        <v>1</v>
      </c>
    </row>
    <row r="71" spans="1:10" x14ac:dyDescent="0.25">
      <c r="A71" s="58">
        <v>9</v>
      </c>
      <c r="B71" s="52" t="s">
        <v>48</v>
      </c>
      <c r="C71" s="52" t="s">
        <v>49</v>
      </c>
      <c r="D71" s="52" t="s">
        <v>50</v>
      </c>
      <c r="E71" s="51">
        <v>26</v>
      </c>
      <c r="F71" s="51">
        <v>0</v>
      </c>
      <c r="G71" s="53">
        <v>44354</v>
      </c>
      <c r="I71" s="30">
        <v>20</v>
      </c>
      <c r="J71" s="30">
        <f>COUNTIF($E$63:$E$92,20)</f>
        <v>2</v>
      </c>
    </row>
    <row r="72" spans="1:10" x14ac:dyDescent="0.25">
      <c r="A72" s="58">
        <v>10</v>
      </c>
      <c r="B72" s="52" t="s">
        <v>54</v>
      </c>
      <c r="C72" s="52" t="s">
        <v>40</v>
      </c>
      <c r="D72" s="52" t="s">
        <v>55</v>
      </c>
      <c r="E72" s="51">
        <v>28</v>
      </c>
      <c r="F72" s="51">
        <v>0</v>
      </c>
      <c r="G72" s="53">
        <v>44354</v>
      </c>
      <c r="I72" s="30">
        <v>21</v>
      </c>
      <c r="J72" s="30">
        <f>COUNTIF($E$63:$E$92,21)</f>
        <v>1</v>
      </c>
    </row>
    <row r="73" spans="1:10" x14ac:dyDescent="0.25">
      <c r="A73" s="58">
        <v>11</v>
      </c>
      <c r="B73" s="52" t="s">
        <v>59</v>
      </c>
      <c r="C73" s="52" t="s">
        <v>31</v>
      </c>
      <c r="D73" s="52" t="s">
        <v>60</v>
      </c>
      <c r="E73" s="51">
        <v>24</v>
      </c>
      <c r="F73" s="51">
        <v>0</v>
      </c>
      <c r="G73" s="53">
        <v>44354</v>
      </c>
      <c r="I73" s="30">
        <v>22</v>
      </c>
      <c r="J73" s="30">
        <f>COUNTIF($E$63:$E$92,22)</f>
        <v>1</v>
      </c>
    </row>
    <row r="74" spans="1:10" x14ac:dyDescent="0.25">
      <c r="A74" s="58">
        <v>12</v>
      </c>
      <c r="B74" s="52" t="s">
        <v>61</v>
      </c>
      <c r="C74" s="52" t="s">
        <v>52</v>
      </c>
      <c r="D74" s="52" t="s">
        <v>62</v>
      </c>
      <c r="E74" s="51">
        <v>27</v>
      </c>
      <c r="F74" s="51">
        <v>0</v>
      </c>
      <c r="G74" s="53">
        <v>44354</v>
      </c>
      <c r="I74" s="30">
        <v>23</v>
      </c>
      <c r="J74" s="30">
        <f>COUNTIF($E$63:$E$92,23)</f>
        <v>1</v>
      </c>
    </row>
    <row r="75" spans="1:10" x14ac:dyDescent="0.25">
      <c r="A75" s="58">
        <v>13</v>
      </c>
      <c r="B75" s="52" t="s">
        <v>63</v>
      </c>
      <c r="C75" s="52" t="s">
        <v>64</v>
      </c>
      <c r="D75" s="52" t="s">
        <v>65</v>
      </c>
      <c r="E75" s="51">
        <v>21</v>
      </c>
      <c r="F75" s="51">
        <v>0</v>
      </c>
      <c r="G75" s="53">
        <v>44354</v>
      </c>
      <c r="I75" s="30">
        <v>24</v>
      </c>
      <c r="J75" s="30">
        <f>COUNTIF($E$63:$E$92,24)</f>
        <v>1</v>
      </c>
    </row>
    <row r="76" spans="1:10" x14ac:dyDescent="0.25">
      <c r="A76" s="58">
        <v>14</v>
      </c>
      <c r="B76" s="52" t="s">
        <v>69</v>
      </c>
      <c r="C76" s="52" t="s">
        <v>70</v>
      </c>
      <c r="D76" s="52" t="s">
        <v>71</v>
      </c>
      <c r="E76" s="51">
        <v>28</v>
      </c>
      <c r="F76" s="51">
        <v>0</v>
      </c>
      <c r="G76" s="53">
        <v>44354</v>
      </c>
      <c r="I76" s="30">
        <v>25</v>
      </c>
      <c r="J76" s="30">
        <f>COUNTIF($E$63:$E$92,25)</f>
        <v>2</v>
      </c>
    </row>
    <row r="77" spans="1:10" x14ac:dyDescent="0.25">
      <c r="A77" s="58">
        <v>15</v>
      </c>
      <c r="B77" s="52" t="s">
        <v>78</v>
      </c>
      <c r="C77" s="52" t="s">
        <v>79</v>
      </c>
      <c r="D77" s="52" t="s">
        <v>80</v>
      </c>
      <c r="E77" s="51">
        <v>28</v>
      </c>
      <c r="F77" s="51">
        <v>0</v>
      </c>
      <c r="G77" s="53">
        <v>44354</v>
      </c>
      <c r="I77" s="30">
        <v>26</v>
      </c>
      <c r="J77" s="30">
        <f>COUNTIF($E$63:$E$92,26)</f>
        <v>3</v>
      </c>
    </row>
    <row r="78" spans="1:10" x14ac:dyDescent="0.25">
      <c r="A78" s="58">
        <v>16</v>
      </c>
      <c r="B78" s="52" t="s">
        <v>81</v>
      </c>
      <c r="C78" s="52" t="s">
        <v>82</v>
      </c>
      <c r="D78" s="52" t="s">
        <v>83</v>
      </c>
      <c r="E78" s="51">
        <v>29</v>
      </c>
      <c r="F78" s="51">
        <v>0</v>
      </c>
      <c r="G78" s="53">
        <v>44354</v>
      </c>
      <c r="I78" s="30">
        <v>27</v>
      </c>
      <c r="J78" s="30">
        <f>COUNTIF($E$63:$E$92,27)</f>
        <v>4</v>
      </c>
    </row>
    <row r="79" spans="1:10" x14ac:dyDescent="0.25">
      <c r="A79" s="58">
        <v>17</v>
      </c>
      <c r="B79" s="52" t="s">
        <v>27</v>
      </c>
      <c r="C79" s="52" t="s">
        <v>28</v>
      </c>
      <c r="D79" s="52" t="s">
        <v>29</v>
      </c>
      <c r="E79" s="51">
        <v>30</v>
      </c>
      <c r="F79" s="51">
        <v>0</v>
      </c>
      <c r="G79" s="53">
        <v>44370</v>
      </c>
      <c r="I79" s="30">
        <v>28</v>
      </c>
      <c r="J79" s="30">
        <f>COUNTIF($E$63:$E$92,28)</f>
        <v>6</v>
      </c>
    </row>
    <row r="80" spans="1:10" x14ac:dyDescent="0.25">
      <c r="A80" s="58">
        <v>18</v>
      </c>
      <c r="B80" s="52" t="s">
        <v>36</v>
      </c>
      <c r="C80" s="52" t="s">
        <v>37</v>
      </c>
      <c r="D80" s="52" t="s">
        <v>38</v>
      </c>
      <c r="E80" s="51">
        <v>30</v>
      </c>
      <c r="F80" s="51">
        <v>0</v>
      </c>
      <c r="G80" s="53">
        <v>44370</v>
      </c>
      <c r="I80" s="30">
        <v>29</v>
      </c>
      <c r="J80" s="30">
        <f>COUNTIF($E$63:$E$92,29)</f>
        <v>2</v>
      </c>
    </row>
    <row r="81" spans="1:10" x14ac:dyDescent="0.25">
      <c r="A81" s="58">
        <v>19</v>
      </c>
      <c r="B81" s="52" t="s">
        <v>45</v>
      </c>
      <c r="C81" s="52" t="s">
        <v>46</v>
      </c>
      <c r="D81" s="52" t="s">
        <v>47</v>
      </c>
      <c r="E81" s="51">
        <v>30</v>
      </c>
      <c r="F81" s="51">
        <v>0</v>
      </c>
      <c r="G81" s="53">
        <v>44370</v>
      </c>
      <c r="I81" s="30">
        <v>30</v>
      </c>
      <c r="J81" s="30">
        <f>COUNTIF($E$63:$E$92,30)</f>
        <v>6</v>
      </c>
    </row>
    <row r="82" spans="1:10" x14ac:dyDescent="0.25">
      <c r="A82" s="58">
        <v>20</v>
      </c>
      <c r="B82" s="52" t="s">
        <v>84</v>
      </c>
      <c r="C82" s="52" t="s">
        <v>31</v>
      </c>
      <c r="D82" s="52" t="s">
        <v>85</v>
      </c>
      <c r="E82" s="51">
        <v>30</v>
      </c>
      <c r="F82" s="51">
        <v>0</v>
      </c>
      <c r="G82" s="53">
        <v>44370</v>
      </c>
      <c r="I82" s="30" t="s">
        <v>363</v>
      </c>
      <c r="J82" s="30">
        <f>COUNTIF($E$63:$E$92,31)</f>
        <v>0</v>
      </c>
    </row>
    <row r="83" spans="1:10" x14ac:dyDescent="0.25">
      <c r="A83" s="58">
        <v>21</v>
      </c>
      <c r="B83" s="52" t="s">
        <v>89</v>
      </c>
      <c r="C83" s="52" t="s">
        <v>90</v>
      </c>
      <c r="D83" s="52" t="s">
        <v>91</v>
      </c>
      <c r="E83" s="51">
        <v>29</v>
      </c>
      <c r="F83" s="51">
        <v>0</v>
      </c>
      <c r="G83" s="53">
        <v>44370</v>
      </c>
    </row>
    <row r="84" spans="1:10" x14ac:dyDescent="0.25">
      <c r="A84" s="58">
        <v>22</v>
      </c>
      <c r="B84" s="52" t="s">
        <v>141</v>
      </c>
      <c r="C84" s="52" t="s">
        <v>142</v>
      </c>
      <c r="D84" s="52" t="s">
        <v>143</v>
      </c>
      <c r="E84" s="51">
        <v>19</v>
      </c>
      <c r="F84" s="51">
        <v>0</v>
      </c>
      <c r="G84" s="53">
        <v>44382</v>
      </c>
    </row>
    <row r="85" spans="1:10" x14ac:dyDescent="0.25">
      <c r="A85" s="58">
        <v>23</v>
      </c>
      <c r="B85" s="52" t="s">
        <v>72</v>
      </c>
      <c r="C85" s="52" t="s">
        <v>73</v>
      </c>
      <c r="D85" s="52" t="s">
        <v>74</v>
      </c>
      <c r="E85" s="51">
        <v>30</v>
      </c>
      <c r="F85" s="51">
        <v>0</v>
      </c>
      <c r="G85" s="53">
        <v>44382</v>
      </c>
    </row>
    <row r="86" spans="1:10" x14ac:dyDescent="0.25">
      <c r="A86" s="58">
        <v>24</v>
      </c>
      <c r="B86" s="52" t="s">
        <v>75</v>
      </c>
      <c r="C86" s="52" t="s">
        <v>76</v>
      </c>
      <c r="D86" s="52" t="s">
        <v>77</v>
      </c>
      <c r="E86" s="51">
        <v>28</v>
      </c>
      <c r="F86" s="51">
        <v>0</v>
      </c>
      <c r="G86" s="53">
        <v>44382</v>
      </c>
    </row>
    <row r="87" spans="1:10" x14ac:dyDescent="0.25">
      <c r="A87" s="58">
        <v>25</v>
      </c>
      <c r="B87" s="52" t="s">
        <v>51</v>
      </c>
      <c r="C87" s="52" t="s">
        <v>52</v>
      </c>
      <c r="D87" s="52" t="s">
        <v>53</v>
      </c>
      <c r="E87" s="51">
        <v>30</v>
      </c>
      <c r="F87" s="51">
        <v>0</v>
      </c>
      <c r="G87" s="53">
        <v>44459</v>
      </c>
    </row>
    <row r="88" spans="1:10" x14ac:dyDescent="0.25">
      <c r="A88" s="58">
        <v>26</v>
      </c>
      <c r="B88" s="52" t="s">
        <v>56</v>
      </c>
      <c r="C88" s="52" t="s">
        <v>57</v>
      </c>
      <c r="D88" s="52" t="s">
        <v>58</v>
      </c>
      <c r="E88" s="51">
        <v>23</v>
      </c>
      <c r="F88" s="51">
        <v>0</v>
      </c>
      <c r="G88" s="53">
        <v>44459</v>
      </c>
    </row>
    <row r="89" spans="1:10" x14ac:dyDescent="0.25">
      <c r="A89" s="58">
        <v>27</v>
      </c>
      <c r="B89" s="52" t="s">
        <v>20</v>
      </c>
      <c r="C89" s="52" t="s">
        <v>21</v>
      </c>
      <c r="D89" s="52" t="s">
        <v>23</v>
      </c>
      <c r="E89" s="51">
        <v>27</v>
      </c>
      <c r="F89" s="51">
        <v>0</v>
      </c>
      <c r="G89" s="53">
        <v>44536</v>
      </c>
    </row>
    <row r="90" spans="1:10" x14ac:dyDescent="0.25">
      <c r="A90" s="58">
        <v>28</v>
      </c>
      <c r="B90" s="52" t="s">
        <v>66</v>
      </c>
      <c r="C90" s="52" t="s">
        <v>67</v>
      </c>
      <c r="D90" s="52" t="s">
        <v>68</v>
      </c>
      <c r="E90" s="51">
        <v>26</v>
      </c>
      <c r="F90" s="51">
        <v>0</v>
      </c>
      <c r="G90" s="53">
        <v>44536</v>
      </c>
    </row>
    <row r="91" spans="1:10" x14ac:dyDescent="0.25">
      <c r="A91" s="58">
        <v>29</v>
      </c>
      <c r="B91" s="52" t="s">
        <v>86</v>
      </c>
      <c r="C91" s="52" t="s">
        <v>87</v>
      </c>
      <c r="D91" s="52" t="s">
        <v>88</v>
      </c>
      <c r="E91" s="51">
        <v>26</v>
      </c>
      <c r="F91" s="51">
        <v>0</v>
      </c>
      <c r="G91" s="53">
        <v>44536</v>
      </c>
    </row>
    <row r="92" spans="1:10" x14ac:dyDescent="0.25">
      <c r="A92" s="58">
        <v>30</v>
      </c>
      <c r="B92" s="52" t="s">
        <v>263</v>
      </c>
      <c r="C92" s="52" t="s">
        <v>82</v>
      </c>
      <c r="D92" s="52" t="s">
        <v>264</v>
      </c>
      <c r="E92" s="51">
        <v>25</v>
      </c>
      <c r="F92" s="51">
        <v>0</v>
      </c>
      <c r="G92" s="53">
        <v>44536</v>
      </c>
    </row>
    <row r="93" spans="1:10" x14ac:dyDescent="0.25">
      <c r="A93" s="58">
        <v>1</v>
      </c>
      <c r="B93" s="55" t="s">
        <v>260</v>
      </c>
      <c r="C93" s="55" t="s">
        <v>261</v>
      </c>
      <c r="D93" s="55" t="s">
        <v>262</v>
      </c>
      <c r="E93" s="54">
        <v>28</v>
      </c>
      <c r="F93" s="54">
        <v>0</v>
      </c>
      <c r="G93" s="56">
        <v>44599</v>
      </c>
    </row>
    <row r="94" spans="1:10" x14ac:dyDescent="0.25">
      <c r="A94" s="58">
        <v>2</v>
      </c>
      <c r="B94" s="55" t="s">
        <v>268</v>
      </c>
      <c r="C94" s="55" t="s">
        <v>269</v>
      </c>
      <c r="D94" s="55" t="s">
        <v>270</v>
      </c>
      <c r="E94" s="54">
        <v>31</v>
      </c>
      <c r="F94" s="54">
        <v>1</v>
      </c>
      <c r="G94" s="56">
        <v>44719</v>
      </c>
    </row>
    <row r="95" spans="1:10" x14ac:dyDescent="0.25">
      <c r="A95" s="58">
        <v>3</v>
      </c>
      <c r="B95" s="55" t="s">
        <v>27</v>
      </c>
      <c r="C95" s="55" t="s">
        <v>277</v>
      </c>
      <c r="D95" s="57">
        <v>961366</v>
      </c>
      <c r="E95" s="54">
        <v>31</v>
      </c>
      <c r="F95" s="54">
        <v>1</v>
      </c>
      <c r="G95" s="56">
        <v>44719</v>
      </c>
    </row>
    <row r="96" spans="1:10" x14ac:dyDescent="0.25">
      <c r="A96" s="58">
        <v>4</v>
      </c>
      <c r="B96" s="55" t="s">
        <v>284</v>
      </c>
      <c r="C96" s="55" t="s">
        <v>151</v>
      </c>
      <c r="D96" s="55" t="s">
        <v>285</v>
      </c>
      <c r="E96" s="54">
        <v>28</v>
      </c>
      <c r="F96" s="54">
        <v>0</v>
      </c>
      <c r="G96" s="56">
        <v>44719</v>
      </c>
    </row>
    <row r="97" spans="1:10" x14ac:dyDescent="0.25">
      <c r="A97" s="58">
        <v>5</v>
      </c>
      <c r="B97" s="55" t="s">
        <v>288</v>
      </c>
      <c r="C97" s="55" t="s">
        <v>289</v>
      </c>
      <c r="D97" s="55" t="s">
        <v>290</v>
      </c>
      <c r="E97" s="54">
        <v>30</v>
      </c>
      <c r="F97" s="54">
        <v>0</v>
      </c>
      <c r="G97" s="56">
        <v>44719</v>
      </c>
    </row>
    <row r="98" spans="1:10" x14ac:dyDescent="0.25">
      <c r="A98" s="58">
        <v>6</v>
      </c>
      <c r="B98" s="55" t="s">
        <v>291</v>
      </c>
      <c r="C98" s="55" t="s">
        <v>292</v>
      </c>
      <c r="D98" s="55" t="s">
        <v>293</v>
      </c>
      <c r="E98" s="54">
        <v>29</v>
      </c>
      <c r="F98" s="54">
        <v>0</v>
      </c>
      <c r="G98" s="56">
        <v>44719</v>
      </c>
      <c r="I98" s="30">
        <v>18</v>
      </c>
      <c r="J98" s="30">
        <f>COUNTIF($E$93:$E$134,18)</f>
        <v>0</v>
      </c>
    </row>
    <row r="99" spans="1:10" x14ac:dyDescent="0.25">
      <c r="A99" s="58">
        <v>7</v>
      </c>
      <c r="B99" s="55" t="s">
        <v>294</v>
      </c>
      <c r="C99" s="55" t="s">
        <v>295</v>
      </c>
      <c r="D99" s="55" t="s">
        <v>296</v>
      </c>
      <c r="E99" s="54">
        <v>29</v>
      </c>
      <c r="F99" s="54">
        <v>0</v>
      </c>
      <c r="G99" s="56">
        <v>44719</v>
      </c>
      <c r="I99" s="30">
        <v>19</v>
      </c>
      <c r="J99" s="30">
        <f>COUNTIF($E$93:$E$134,19)</f>
        <v>1</v>
      </c>
    </row>
    <row r="100" spans="1:10" x14ac:dyDescent="0.25">
      <c r="A100" s="58">
        <v>8</v>
      </c>
      <c r="B100" s="55" t="s">
        <v>297</v>
      </c>
      <c r="C100" s="55" t="s">
        <v>298</v>
      </c>
      <c r="D100" s="55" t="s">
        <v>299</v>
      </c>
      <c r="E100" s="54">
        <v>29</v>
      </c>
      <c r="F100" s="54">
        <v>0</v>
      </c>
      <c r="G100" s="56">
        <v>44719</v>
      </c>
      <c r="I100" s="30">
        <v>20</v>
      </c>
      <c r="J100" s="30">
        <f>COUNTIF($E$93:$E$134,20)</f>
        <v>0</v>
      </c>
    </row>
    <row r="101" spans="1:10" x14ac:dyDescent="0.25">
      <c r="A101" s="58">
        <v>9</v>
      </c>
      <c r="B101" s="55" t="s">
        <v>303</v>
      </c>
      <c r="C101" s="55" t="s">
        <v>304</v>
      </c>
      <c r="D101" s="55" t="s">
        <v>305</v>
      </c>
      <c r="E101" s="54">
        <v>29</v>
      </c>
      <c r="F101" s="54">
        <v>0</v>
      </c>
      <c r="G101" s="56">
        <v>44719</v>
      </c>
      <c r="I101" s="30">
        <v>21</v>
      </c>
      <c r="J101" s="30">
        <f>COUNTIF($E$93:$E$134,21)</f>
        <v>0</v>
      </c>
    </row>
    <row r="102" spans="1:10" x14ac:dyDescent="0.25">
      <c r="A102" s="58">
        <v>10</v>
      </c>
      <c r="B102" s="55" t="s">
        <v>300</v>
      </c>
      <c r="C102" s="55" t="s">
        <v>301</v>
      </c>
      <c r="D102" s="55" t="s">
        <v>302</v>
      </c>
      <c r="E102" s="54">
        <v>28</v>
      </c>
      <c r="F102" s="54">
        <v>0</v>
      </c>
      <c r="G102" s="56">
        <v>44719</v>
      </c>
      <c r="I102" s="30">
        <v>22</v>
      </c>
      <c r="J102" s="30">
        <f>COUNTIF($E$93:$E$134,22)</f>
        <v>0</v>
      </c>
    </row>
    <row r="103" spans="1:10" x14ac:dyDescent="0.25">
      <c r="A103" s="58">
        <v>11</v>
      </c>
      <c r="B103" s="55" t="s">
        <v>306</v>
      </c>
      <c r="C103" s="55" t="s">
        <v>307</v>
      </c>
      <c r="D103" s="55" t="s">
        <v>308</v>
      </c>
      <c r="E103" s="54">
        <v>27</v>
      </c>
      <c r="F103" s="54">
        <v>0</v>
      </c>
      <c r="G103" s="56">
        <v>44719</v>
      </c>
      <c r="I103" s="30">
        <v>23</v>
      </c>
      <c r="J103" s="30">
        <f>COUNTIF($E$93:$E$134,23)</f>
        <v>0</v>
      </c>
    </row>
    <row r="104" spans="1:10" x14ac:dyDescent="0.25">
      <c r="A104" s="58">
        <v>12</v>
      </c>
      <c r="B104" s="55" t="s">
        <v>309</v>
      </c>
      <c r="C104" s="55" t="s">
        <v>310</v>
      </c>
      <c r="D104" s="55" t="s">
        <v>311</v>
      </c>
      <c r="E104" s="54">
        <v>29</v>
      </c>
      <c r="F104" s="54">
        <v>0</v>
      </c>
      <c r="G104" s="56">
        <v>44719</v>
      </c>
      <c r="I104" s="30">
        <v>24</v>
      </c>
      <c r="J104" s="30">
        <f>COUNTIF($E$93:$E$134,24)</f>
        <v>0</v>
      </c>
    </row>
    <row r="105" spans="1:10" x14ac:dyDescent="0.25">
      <c r="A105" s="58">
        <v>13</v>
      </c>
      <c r="B105" s="55" t="s">
        <v>315</v>
      </c>
      <c r="C105" s="55" t="s">
        <v>316</v>
      </c>
      <c r="D105" s="55" t="s">
        <v>317</v>
      </c>
      <c r="E105" s="54">
        <v>28</v>
      </c>
      <c r="F105" s="54">
        <v>0</v>
      </c>
      <c r="G105" s="56">
        <v>44719</v>
      </c>
      <c r="I105" s="30">
        <v>25</v>
      </c>
      <c r="J105" s="30">
        <f>COUNTIF($E$93:$E$134,25)</f>
        <v>1</v>
      </c>
    </row>
    <row r="106" spans="1:10" x14ac:dyDescent="0.25">
      <c r="A106" s="58">
        <v>14</v>
      </c>
      <c r="B106" s="55" t="s">
        <v>57</v>
      </c>
      <c r="C106" s="55" t="s">
        <v>361</v>
      </c>
      <c r="D106" s="55" t="s">
        <v>362</v>
      </c>
      <c r="E106" s="54">
        <v>27</v>
      </c>
      <c r="F106" s="54">
        <v>0</v>
      </c>
      <c r="G106" s="56">
        <v>44719</v>
      </c>
      <c r="I106" s="30">
        <v>26</v>
      </c>
      <c r="J106" s="30">
        <f>COUNTIF($E$93:$E$134,26)</f>
        <v>1</v>
      </c>
    </row>
    <row r="107" spans="1:10" x14ac:dyDescent="0.25">
      <c r="A107" s="58">
        <v>15</v>
      </c>
      <c r="B107" s="55" t="s">
        <v>318</v>
      </c>
      <c r="C107" s="55" t="s">
        <v>295</v>
      </c>
      <c r="D107" s="55" t="s">
        <v>319</v>
      </c>
      <c r="E107" s="54">
        <v>29</v>
      </c>
      <c r="F107" s="54">
        <v>0</v>
      </c>
      <c r="G107" s="56">
        <v>44719</v>
      </c>
      <c r="I107" s="30">
        <v>27</v>
      </c>
      <c r="J107" s="30">
        <f>COUNTIF($E$93:$E$134,27)</f>
        <v>8</v>
      </c>
    </row>
    <row r="108" spans="1:10" x14ac:dyDescent="0.25">
      <c r="A108" s="58">
        <v>16</v>
      </c>
      <c r="B108" s="55" t="s">
        <v>322</v>
      </c>
      <c r="C108" s="55" t="s">
        <v>323</v>
      </c>
      <c r="D108" s="55" t="s">
        <v>324</v>
      </c>
      <c r="E108" s="54">
        <v>31</v>
      </c>
      <c r="F108" s="54">
        <v>1</v>
      </c>
      <c r="G108" s="56">
        <v>44719</v>
      </c>
      <c r="I108" s="30">
        <v>28</v>
      </c>
      <c r="J108" s="30">
        <f>COUNTIF($E$93:$E$134,28)</f>
        <v>12</v>
      </c>
    </row>
    <row r="109" spans="1:10" x14ac:dyDescent="0.25">
      <c r="A109" s="58">
        <v>17</v>
      </c>
      <c r="B109" s="55" t="s">
        <v>325</v>
      </c>
      <c r="C109" s="55" t="s">
        <v>272</v>
      </c>
      <c r="D109" s="55" t="s">
        <v>326</v>
      </c>
      <c r="E109" s="54">
        <v>28</v>
      </c>
      <c r="F109" s="54">
        <v>0</v>
      </c>
      <c r="G109" s="56">
        <v>44719</v>
      </c>
      <c r="I109" s="30">
        <v>29</v>
      </c>
      <c r="J109" s="30">
        <f>COUNTIF($E$93:$E$134,29)</f>
        <v>12</v>
      </c>
    </row>
    <row r="110" spans="1:10" x14ac:dyDescent="0.25">
      <c r="A110" s="58">
        <v>18</v>
      </c>
      <c r="B110" s="55" t="s">
        <v>329</v>
      </c>
      <c r="C110" s="55" t="s">
        <v>106</v>
      </c>
      <c r="D110" s="55" t="s">
        <v>330</v>
      </c>
      <c r="E110" s="54">
        <v>31</v>
      </c>
      <c r="F110" s="54">
        <v>1</v>
      </c>
      <c r="G110" s="56">
        <v>44719</v>
      </c>
      <c r="I110" s="30">
        <v>30</v>
      </c>
      <c r="J110" s="30">
        <f>COUNTIF($E$93:$E$134,30)</f>
        <v>1</v>
      </c>
    </row>
    <row r="111" spans="1:10" x14ac:dyDescent="0.25">
      <c r="A111" s="58">
        <v>19</v>
      </c>
      <c r="B111" s="55" t="s">
        <v>331</v>
      </c>
      <c r="C111" s="55" t="s">
        <v>93</v>
      </c>
      <c r="D111" s="55" t="s">
        <v>332</v>
      </c>
      <c r="E111" s="54">
        <v>31</v>
      </c>
      <c r="F111" s="54">
        <v>1</v>
      </c>
      <c r="G111" s="56">
        <v>44719</v>
      </c>
      <c r="I111" s="30" t="s">
        <v>363</v>
      </c>
      <c r="J111" s="30">
        <f>COUNTIF($E$93:$E$134,31)</f>
        <v>6</v>
      </c>
    </row>
    <row r="112" spans="1:10" x14ac:dyDescent="0.25">
      <c r="A112" s="58">
        <v>20</v>
      </c>
      <c r="B112" s="55" t="s">
        <v>335</v>
      </c>
      <c r="C112" s="55" t="s">
        <v>25</v>
      </c>
      <c r="D112" s="55" t="s">
        <v>336</v>
      </c>
      <c r="E112" s="54">
        <v>29</v>
      </c>
      <c r="F112" s="54">
        <v>0</v>
      </c>
      <c r="G112" s="56">
        <v>44719</v>
      </c>
    </row>
    <row r="113" spans="1:7" x14ac:dyDescent="0.25">
      <c r="A113" s="58">
        <v>21</v>
      </c>
      <c r="B113" s="55" t="s">
        <v>337</v>
      </c>
      <c r="C113" s="55" t="s">
        <v>338</v>
      </c>
      <c r="D113" s="55" t="s">
        <v>339</v>
      </c>
      <c r="E113" s="54">
        <v>31</v>
      </c>
      <c r="F113" s="54">
        <v>1</v>
      </c>
      <c r="G113" s="56">
        <v>44719</v>
      </c>
    </row>
    <row r="114" spans="1:7" x14ac:dyDescent="0.25">
      <c r="A114" s="58">
        <v>22</v>
      </c>
      <c r="B114" s="55" t="s">
        <v>141</v>
      </c>
      <c r="C114" s="55" t="s">
        <v>340</v>
      </c>
      <c r="D114" s="55" t="s">
        <v>341</v>
      </c>
      <c r="E114" s="54">
        <v>27</v>
      </c>
      <c r="F114" s="54">
        <v>0</v>
      </c>
      <c r="G114" s="56">
        <v>44719</v>
      </c>
    </row>
    <row r="115" spans="1:7" x14ac:dyDescent="0.25">
      <c r="A115" s="58">
        <v>23</v>
      </c>
      <c r="B115" s="55" t="s">
        <v>345</v>
      </c>
      <c r="C115" s="55" t="s">
        <v>346</v>
      </c>
      <c r="D115" s="55" t="s">
        <v>347</v>
      </c>
      <c r="E115" s="54">
        <v>27</v>
      </c>
      <c r="F115" s="54">
        <v>0</v>
      </c>
      <c r="G115" s="56">
        <v>44719</v>
      </c>
    </row>
    <row r="116" spans="1:7" x14ac:dyDescent="0.25">
      <c r="A116" s="58">
        <v>24</v>
      </c>
      <c r="B116" s="55" t="s">
        <v>348</v>
      </c>
      <c r="C116" s="55" t="s">
        <v>349</v>
      </c>
      <c r="D116" s="55" t="s">
        <v>350</v>
      </c>
      <c r="E116" s="54">
        <v>26</v>
      </c>
      <c r="F116" s="54">
        <v>0</v>
      </c>
      <c r="G116" s="56">
        <v>44719</v>
      </c>
    </row>
    <row r="117" spans="1:7" x14ac:dyDescent="0.25">
      <c r="A117" s="58">
        <v>25</v>
      </c>
      <c r="B117" s="55" t="s">
        <v>351</v>
      </c>
      <c r="C117" s="55" t="s">
        <v>136</v>
      </c>
      <c r="D117" s="55" t="s">
        <v>352</v>
      </c>
      <c r="E117" s="54">
        <v>28</v>
      </c>
      <c r="F117" s="54">
        <v>0</v>
      </c>
      <c r="G117" s="56">
        <v>44719</v>
      </c>
    </row>
    <row r="118" spans="1:7" x14ac:dyDescent="0.25">
      <c r="A118" s="58">
        <v>26</v>
      </c>
      <c r="B118" s="55" t="s">
        <v>353</v>
      </c>
      <c r="C118" s="55" t="s">
        <v>301</v>
      </c>
      <c r="D118" s="55" t="s">
        <v>354</v>
      </c>
      <c r="E118" s="54">
        <v>27</v>
      </c>
      <c r="F118" s="54">
        <v>0</v>
      </c>
      <c r="G118" s="56">
        <v>44719</v>
      </c>
    </row>
    <row r="119" spans="1:7" x14ac:dyDescent="0.25">
      <c r="A119" s="58">
        <v>27</v>
      </c>
      <c r="B119" s="55" t="s">
        <v>355</v>
      </c>
      <c r="C119" s="55" t="s">
        <v>163</v>
      </c>
      <c r="D119" s="55" t="s">
        <v>356</v>
      </c>
      <c r="E119" s="54">
        <v>29</v>
      </c>
      <c r="F119" s="54">
        <v>0</v>
      </c>
      <c r="G119" s="56">
        <v>44719</v>
      </c>
    </row>
    <row r="120" spans="1:7" x14ac:dyDescent="0.25">
      <c r="A120" s="58">
        <v>28</v>
      </c>
      <c r="B120" s="55" t="s">
        <v>357</v>
      </c>
      <c r="C120" s="55" t="s">
        <v>57</v>
      </c>
      <c r="D120" s="55" t="s">
        <v>358</v>
      </c>
      <c r="E120" s="54">
        <v>29</v>
      </c>
      <c r="F120" s="54">
        <v>0</v>
      </c>
      <c r="G120" s="56">
        <v>44719</v>
      </c>
    </row>
    <row r="121" spans="1:7" x14ac:dyDescent="0.25">
      <c r="A121" s="58">
        <v>29</v>
      </c>
      <c r="B121" s="55" t="s">
        <v>359</v>
      </c>
      <c r="C121" s="55" t="s">
        <v>51</v>
      </c>
      <c r="D121" s="55" t="s">
        <v>360</v>
      </c>
      <c r="E121" s="54">
        <v>27</v>
      </c>
      <c r="F121" s="54">
        <v>0</v>
      </c>
      <c r="G121" s="56">
        <v>44719</v>
      </c>
    </row>
    <row r="122" spans="1:7" x14ac:dyDescent="0.25">
      <c r="A122" s="58">
        <v>30</v>
      </c>
      <c r="B122" s="55" t="s">
        <v>271</v>
      </c>
      <c r="C122" s="55" t="s">
        <v>272</v>
      </c>
      <c r="D122" s="55" t="s">
        <v>273</v>
      </c>
      <c r="E122" s="54">
        <v>28</v>
      </c>
      <c r="F122" s="54">
        <v>0</v>
      </c>
      <c r="G122" s="56">
        <v>44735</v>
      </c>
    </row>
    <row r="123" spans="1:7" x14ac:dyDescent="0.25">
      <c r="A123" s="58">
        <v>31</v>
      </c>
      <c r="B123" s="55" t="s">
        <v>274</v>
      </c>
      <c r="C123" s="55" t="s">
        <v>25</v>
      </c>
      <c r="D123" s="55" t="s">
        <v>275</v>
      </c>
      <c r="E123" s="54">
        <v>28</v>
      </c>
      <c r="F123" s="54">
        <v>0</v>
      </c>
      <c r="G123" s="56">
        <v>44735</v>
      </c>
    </row>
    <row r="124" spans="1:7" x14ac:dyDescent="0.25">
      <c r="A124" s="58">
        <v>32</v>
      </c>
      <c r="B124" s="55" t="s">
        <v>279</v>
      </c>
      <c r="C124" s="55" t="s">
        <v>37</v>
      </c>
      <c r="D124" s="55" t="s">
        <v>280</v>
      </c>
      <c r="E124" s="54">
        <v>28</v>
      </c>
      <c r="F124" s="54">
        <v>0</v>
      </c>
      <c r="G124" s="56">
        <v>44735</v>
      </c>
    </row>
    <row r="125" spans="1:7" x14ac:dyDescent="0.25">
      <c r="A125" s="58">
        <v>33</v>
      </c>
      <c r="B125" s="55" t="s">
        <v>281</v>
      </c>
      <c r="C125" s="55" t="s">
        <v>25</v>
      </c>
      <c r="D125" s="55" t="s">
        <v>282</v>
      </c>
      <c r="E125" s="54">
        <v>28</v>
      </c>
      <c r="F125" s="54">
        <v>0</v>
      </c>
      <c r="G125" s="56">
        <v>44735</v>
      </c>
    </row>
    <row r="126" spans="1:7" x14ac:dyDescent="0.25">
      <c r="A126" s="58">
        <v>34</v>
      </c>
      <c r="B126" s="55" t="s">
        <v>286</v>
      </c>
      <c r="C126" s="55" t="s">
        <v>25</v>
      </c>
      <c r="D126" s="55" t="s">
        <v>287</v>
      </c>
      <c r="E126" s="54">
        <v>28</v>
      </c>
      <c r="F126" s="54">
        <v>0</v>
      </c>
      <c r="G126" s="56">
        <v>44735</v>
      </c>
    </row>
    <row r="127" spans="1:7" x14ac:dyDescent="0.25">
      <c r="A127" s="58">
        <v>35</v>
      </c>
      <c r="B127" s="55" t="s">
        <v>312</v>
      </c>
      <c r="C127" s="55" t="s">
        <v>313</v>
      </c>
      <c r="D127" s="55" t="s">
        <v>314</v>
      </c>
      <c r="E127" s="54">
        <v>29</v>
      </c>
      <c r="F127" s="54">
        <v>0</v>
      </c>
      <c r="G127" s="56">
        <v>44735</v>
      </c>
    </row>
    <row r="128" spans="1:7" x14ac:dyDescent="0.25">
      <c r="A128" s="58">
        <v>36</v>
      </c>
      <c r="B128" s="55" t="s">
        <v>320</v>
      </c>
      <c r="C128" s="55" t="s">
        <v>106</v>
      </c>
      <c r="D128" s="55" t="s">
        <v>321</v>
      </c>
      <c r="E128" s="54">
        <v>27</v>
      </c>
      <c r="F128" s="54">
        <v>0</v>
      </c>
      <c r="G128" s="56">
        <v>44735</v>
      </c>
    </row>
    <row r="129" spans="1:7" x14ac:dyDescent="0.25">
      <c r="A129" s="58">
        <v>37</v>
      </c>
      <c r="B129" s="55" t="s">
        <v>327</v>
      </c>
      <c r="C129" s="55" t="s">
        <v>82</v>
      </c>
      <c r="D129" s="55" t="s">
        <v>328</v>
      </c>
      <c r="E129" s="54">
        <v>29</v>
      </c>
      <c r="F129" s="54">
        <v>0</v>
      </c>
      <c r="G129" s="56">
        <v>44735</v>
      </c>
    </row>
    <row r="130" spans="1:7" x14ac:dyDescent="0.25">
      <c r="A130" s="58">
        <v>38</v>
      </c>
      <c r="B130" s="55" t="s">
        <v>333</v>
      </c>
      <c r="C130" s="55" t="s">
        <v>272</v>
      </c>
      <c r="D130" s="55" t="s">
        <v>334</v>
      </c>
      <c r="E130" s="54">
        <v>27</v>
      </c>
      <c r="F130" s="54">
        <v>0</v>
      </c>
      <c r="G130" s="56">
        <v>44735</v>
      </c>
    </row>
    <row r="131" spans="1:7" x14ac:dyDescent="0.25">
      <c r="A131" s="58">
        <v>39</v>
      </c>
      <c r="B131" s="55" t="s">
        <v>342</v>
      </c>
      <c r="C131" s="55" t="s">
        <v>343</v>
      </c>
      <c r="D131" s="55" t="s">
        <v>344</v>
      </c>
      <c r="E131" s="54">
        <v>28</v>
      </c>
      <c r="F131" s="54">
        <v>0</v>
      </c>
      <c r="G131" s="56">
        <v>44735</v>
      </c>
    </row>
    <row r="132" spans="1:7" x14ac:dyDescent="0.25">
      <c r="A132" s="58">
        <v>40</v>
      </c>
      <c r="B132" s="55" t="s">
        <v>276</v>
      </c>
      <c r="C132" s="55" t="s">
        <v>277</v>
      </c>
      <c r="D132" s="55" t="s">
        <v>278</v>
      </c>
      <c r="E132" s="54">
        <v>29</v>
      </c>
      <c r="F132" s="54">
        <v>0</v>
      </c>
      <c r="G132" s="56">
        <v>44746</v>
      </c>
    </row>
    <row r="133" spans="1:7" x14ac:dyDescent="0.25">
      <c r="A133" s="58">
        <v>41</v>
      </c>
      <c r="B133" s="55" t="s">
        <v>14</v>
      </c>
      <c r="C133" s="55" t="s">
        <v>15</v>
      </c>
      <c r="D133" s="55" t="s">
        <v>17</v>
      </c>
      <c r="E133" s="54">
        <v>19</v>
      </c>
      <c r="F133" s="54">
        <v>0</v>
      </c>
      <c r="G133" s="56">
        <v>44900</v>
      </c>
    </row>
    <row r="134" spans="1:7" x14ac:dyDescent="0.25">
      <c r="A134" s="58">
        <v>42</v>
      </c>
      <c r="B134" s="55" t="s">
        <v>120</v>
      </c>
      <c r="C134" s="55" t="s">
        <v>121</v>
      </c>
      <c r="D134" s="55" t="s">
        <v>122</v>
      </c>
      <c r="E134" s="54">
        <v>25</v>
      </c>
      <c r="F134" s="54">
        <v>0</v>
      </c>
      <c r="G134" s="56">
        <v>44900</v>
      </c>
    </row>
  </sheetData>
  <sortState ref="B5:G134">
    <sortCondition ref="G4:G134"/>
  </sortState>
  <mergeCells count="2">
    <mergeCell ref="K2:N2"/>
    <mergeCell ref="H2:J2"/>
  </mergeCells>
  <conditionalFormatting sqref="F220:F1048576 F4:F93">
    <cfRule type="cellIs" dxfId="28" priority="7" operator="equal">
      <formula>1</formula>
    </cfRule>
  </conditionalFormatting>
  <conditionalFormatting sqref="F94:F134">
    <cfRule type="cellIs" dxfId="27" priority="2" operator="equal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topLeftCell="A66" zoomScale="85" zoomScaleNormal="85" workbookViewId="0">
      <selection activeCell="N81" sqref="N81"/>
    </sheetView>
  </sheetViews>
  <sheetFormatPr defaultRowHeight="14.25" x14ac:dyDescent="0.2"/>
  <cols>
    <col min="1" max="1" width="3.5703125" style="23" bestFit="1" customWidth="1"/>
    <col min="2" max="3" width="9.28515625" style="23" bestFit="1" customWidth="1"/>
    <col min="4" max="4" width="11.85546875" style="23" bestFit="1" customWidth="1"/>
    <col min="5" max="5" width="20.85546875" style="23" bestFit="1" customWidth="1"/>
    <col min="6" max="7" width="9.140625" style="23"/>
    <col min="8" max="10" width="9.28515625" style="23" bestFit="1" customWidth="1"/>
    <col min="11" max="11" width="14.5703125" style="23" bestFit="1" customWidth="1"/>
    <col min="12" max="13" width="9.140625" style="23"/>
    <col min="14" max="14" width="9.85546875" style="23" bestFit="1" customWidth="1"/>
    <col min="15" max="16" width="9.140625" style="23"/>
    <col min="17" max="17" width="9.42578125" style="23" bestFit="1" customWidth="1"/>
    <col min="18" max="22" width="9.140625" style="23"/>
    <col min="23" max="23" width="11.5703125" style="23" bestFit="1" customWidth="1"/>
    <col min="24" max="24" width="12.42578125" style="23" bestFit="1" customWidth="1"/>
    <col min="25" max="26" width="9.140625" style="23"/>
    <col min="27" max="27" width="12.140625" style="23" bestFit="1" customWidth="1"/>
    <col min="28" max="30" width="9.140625" style="23"/>
    <col min="31" max="31" width="9.85546875" style="23" bestFit="1" customWidth="1"/>
    <col min="32" max="32" width="9.28515625" style="23" bestFit="1" customWidth="1"/>
    <col min="33" max="33" width="9.140625" style="23"/>
    <col min="34" max="35" width="9.28515625" style="23" bestFit="1" customWidth="1"/>
    <col min="36" max="39" width="9.140625" style="23"/>
    <col min="40" max="41" width="9.28515625" style="23" bestFit="1" customWidth="1"/>
    <col min="42" max="42" width="9.140625" style="23"/>
    <col min="43" max="43" width="9.28515625" style="23" bestFit="1" customWidth="1"/>
    <col min="44" max="44" width="12.140625" style="23" bestFit="1" customWidth="1"/>
    <col min="45" max="46" width="9.140625" style="23"/>
    <col min="47" max="47" width="9.85546875" style="23" bestFit="1" customWidth="1"/>
    <col min="48" max="48" width="9.28515625" style="23" bestFit="1" customWidth="1"/>
    <col min="49" max="49" width="9.140625" style="23"/>
    <col min="50" max="51" width="9.28515625" style="23" bestFit="1" customWidth="1"/>
    <col min="52" max="55" width="9.140625" style="23"/>
    <col min="56" max="57" width="9.28515625" style="23" bestFit="1" customWidth="1"/>
    <col min="58" max="58" width="9.140625" style="23"/>
    <col min="59" max="59" width="9.28515625" style="23" bestFit="1" customWidth="1"/>
    <col min="60" max="60" width="12.140625" style="23" bestFit="1" customWidth="1"/>
    <col min="61" max="16384" width="9.140625" style="23"/>
  </cols>
  <sheetData>
    <row r="1" spans="2:16" ht="14.25" customHeight="1" x14ac:dyDescent="0.2">
      <c r="J1" s="145" t="s">
        <v>365</v>
      </c>
      <c r="K1" s="143" t="s">
        <v>366</v>
      </c>
      <c r="L1" s="143"/>
      <c r="M1" s="143"/>
      <c r="N1" s="143"/>
      <c r="O1" s="143"/>
      <c r="P1" s="147">
        <v>6</v>
      </c>
    </row>
    <row r="2" spans="2:16" x14ac:dyDescent="0.2">
      <c r="J2" s="146"/>
      <c r="K2" s="144"/>
      <c r="L2" s="144"/>
      <c r="M2" s="144"/>
      <c r="N2" s="144"/>
      <c r="O2" s="144"/>
      <c r="P2" s="148"/>
    </row>
    <row r="4" spans="2:16" x14ac:dyDescent="0.2"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10</v>
      </c>
      <c r="J4" s="27" t="s">
        <v>12</v>
      </c>
      <c r="K4" s="26" t="s">
        <v>13</v>
      </c>
    </row>
    <row r="5" spans="2:16" x14ac:dyDescent="0.2">
      <c r="B5" s="48">
        <v>2016</v>
      </c>
      <c r="C5" s="48">
        <v>2016</v>
      </c>
      <c r="D5" s="49" t="s">
        <v>254</v>
      </c>
      <c r="E5" s="49" t="s">
        <v>255</v>
      </c>
      <c r="F5" s="49" t="s">
        <v>22</v>
      </c>
      <c r="G5" s="49" t="s">
        <v>256</v>
      </c>
      <c r="H5" s="48">
        <v>2018</v>
      </c>
      <c r="I5" s="48">
        <v>26</v>
      </c>
      <c r="J5" s="48">
        <v>0</v>
      </c>
      <c r="K5" s="50">
        <v>43518</v>
      </c>
    </row>
    <row r="6" spans="2:16" x14ac:dyDescent="0.2">
      <c r="B6" s="48">
        <v>2015</v>
      </c>
      <c r="C6" s="48">
        <v>2015</v>
      </c>
      <c r="D6" s="49" t="s">
        <v>257</v>
      </c>
      <c r="E6" s="49" t="s">
        <v>258</v>
      </c>
      <c r="F6" s="49" t="s">
        <v>16</v>
      </c>
      <c r="G6" s="49" t="s">
        <v>259</v>
      </c>
      <c r="H6" s="48">
        <v>2017</v>
      </c>
      <c r="I6" s="48">
        <v>25</v>
      </c>
      <c r="J6" s="48">
        <v>0</v>
      </c>
      <c r="K6" s="50">
        <v>43721</v>
      </c>
    </row>
    <row r="7" spans="2:16" x14ac:dyDescent="0.2">
      <c r="B7" s="48">
        <v>2017</v>
      </c>
      <c r="C7" s="48">
        <v>2017</v>
      </c>
      <c r="D7" s="49" t="s">
        <v>203</v>
      </c>
      <c r="E7" s="49" t="s">
        <v>70</v>
      </c>
      <c r="F7" s="49" t="s">
        <v>22</v>
      </c>
      <c r="G7" s="49" t="s">
        <v>204</v>
      </c>
      <c r="H7" s="48">
        <v>2019</v>
      </c>
      <c r="I7" s="48">
        <v>31</v>
      </c>
      <c r="J7" s="48">
        <v>1</v>
      </c>
      <c r="K7" s="50">
        <v>43871</v>
      </c>
      <c r="M7" s="30">
        <v>18</v>
      </c>
      <c r="N7" s="30">
        <f>COUNTIF($I$5:$I$29,18)</f>
        <v>0</v>
      </c>
    </row>
    <row r="8" spans="2:16" x14ac:dyDescent="0.2">
      <c r="B8" s="48">
        <v>2017</v>
      </c>
      <c r="C8" s="48">
        <v>2017</v>
      </c>
      <c r="D8" s="49" t="s">
        <v>208</v>
      </c>
      <c r="E8" s="49" t="s">
        <v>209</v>
      </c>
      <c r="F8" s="49" t="s">
        <v>22</v>
      </c>
      <c r="G8" s="49" t="s">
        <v>210</v>
      </c>
      <c r="H8" s="48">
        <v>2019</v>
      </c>
      <c r="I8" s="48">
        <v>30</v>
      </c>
      <c r="J8" s="48">
        <v>0</v>
      </c>
      <c r="K8" s="50">
        <v>43871</v>
      </c>
      <c r="M8" s="30">
        <v>19</v>
      </c>
      <c r="N8" s="30">
        <f>COUNTIF($I$5:$I$29,19)</f>
        <v>0</v>
      </c>
    </row>
    <row r="9" spans="2:16" x14ac:dyDescent="0.2">
      <c r="B9" s="48">
        <v>2016</v>
      </c>
      <c r="C9" s="48">
        <v>2016</v>
      </c>
      <c r="D9" s="49" t="s">
        <v>242</v>
      </c>
      <c r="E9" s="49" t="s">
        <v>243</v>
      </c>
      <c r="F9" s="49" t="s">
        <v>22</v>
      </c>
      <c r="G9" s="49" t="s">
        <v>244</v>
      </c>
      <c r="H9" s="48">
        <v>2018</v>
      </c>
      <c r="I9" s="48">
        <v>25</v>
      </c>
      <c r="J9" s="48">
        <v>0</v>
      </c>
      <c r="K9" s="50">
        <v>43882</v>
      </c>
      <c r="M9" s="30">
        <v>20</v>
      </c>
      <c r="N9" s="30">
        <f>COUNTIF($I$5:$I$29,20)</f>
        <v>0</v>
      </c>
    </row>
    <row r="10" spans="2:16" x14ac:dyDescent="0.2">
      <c r="B10" s="48">
        <v>2016</v>
      </c>
      <c r="C10" s="48">
        <v>2016</v>
      </c>
      <c r="D10" s="49" t="s">
        <v>245</v>
      </c>
      <c r="E10" s="49" t="s">
        <v>246</v>
      </c>
      <c r="F10" s="49" t="s">
        <v>22</v>
      </c>
      <c r="G10" s="49" t="s">
        <v>247</v>
      </c>
      <c r="H10" s="48">
        <v>2018</v>
      </c>
      <c r="I10" s="48">
        <v>24</v>
      </c>
      <c r="J10" s="48">
        <v>0</v>
      </c>
      <c r="K10" s="50">
        <v>43882</v>
      </c>
      <c r="M10" s="30">
        <v>21</v>
      </c>
      <c r="N10" s="30">
        <f>COUNTIF($I$5:$I$29,21)</f>
        <v>0</v>
      </c>
    </row>
    <row r="11" spans="2:16" x14ac:dyDescent="0.2">
      <c r="B11" s="48">
        <v>2016</v>
      </c>
      <c r="C11" s="48">
        <v>2016</v>
      </c>
      <c r="D11" s="49" t="s">
        <v>248</v>
      </c>
      <c r="E11" s="49" t="s">
        <v>249</v>
      </c>
      <c r="F11" s="49" t="s">
        <v>16</v>
      </c>
      <c r="G11" s="49" t="s">
        <v>250</v>
      </c>
      <c r="H11" s="48">
        <v>2018</v>
      </c>
      <c r="I11" s="48">
        <v>22</v>
      </c>
      <c r="J11" s="48">
        <v>0</v>
      </c>
      <c r="K11" s="50">
        <v>43882</v>
      </c>
      <c r="M11" s="30">
        <v>22</v>
      </c>
      <c r="N11" s="30">
        <f>COUNTIF($I$5:$I$29,22)</f>
        <v>2</v>
      </c>
    </row>
    <row r="12" spans="2:16" x14ac:dyDescent="0.2">
      <c r="B12" s="48">
        <v>2017</v>
      </c>
      <c r="C12" s="48">
        <v>2017</v>
      </c>
      <c r="D12" s="49" t="s">
        <v>189</v>
      </c>
      <c r="E12" s="49" t="s">
        <v>52</v>
      </c>
      <c r="F12" s="49" t="s">
        <v>22</v>
      </c>
      <c r="G12" s="49" t="s">
        <v>190</v>
      </c>
      <c r="H12" s="48">
        <v>2019</v>
      </c>
      <c r="I12" s="48">
        <v>28</v>
      </c>
      <c r="J12" s="48">
        <v>0</v>
      </c>
      <c r="K12" s="50">
        <v>43882</v>
      </c>
      <c r="M12" s="30">
        <v>23</v>
      </c>
      <c r="N12" s="30">
        <f>COUNTIF($I$5:$I$29,23)</f>
        <v>0</v>
      </c>
    </row>
    <row r="13" spans="2:16" x14ac:dyDescent="0.2">
      <c r="B13" s="48">
        <v>2017</v>
      </c>
      <c r="C13" s="48">
        <v>2017</v>
      </c>
      <c r="D13" s="49" t="s">
        <v>191</v>
      </c>
      <c r="E13" s="49" t="s">
        <v>192</v>
      </c>
      <c r="F13" s="49" t="s">
        <v>22</v>
      </c>
      <c r="G13" s="49" t="s">
        <v>193</v>
      </c>
      <c r="H13" s="48">
        <v>2019</v>
      </c>
      <c r="I13" s="48">
        <v>25</v>
      </c>
      <c r="J13" s="48">
        <v>0</v>
      </c>
      <c r="K13" s="50">
        <v>43882</v>
      </c>
      <c r="M13" s="30">
        <v>24</v>
      </c>
      <c r="N13" s="30">
        <f>COUNTIF($I$5:$I$29,24)</f>
        <v>2</v>
      </c>
    </row>
    <row r="14" spans="2:16" x14ac:dyDescent="0.2">
      <c r="B14" s="48">
        <v>2017</v>
      </c>
      <c r="C14" s="48">
        <v>2017</v>
      </c>
      <c r="D14" s="49" t="s">
        <v>194</v>
      </c>
      <c r="E14" s="49" t="s">
        <v>195</v>
      </c>
      <c r="F14" s="49" t="s">
        <v>22</v>
      </c>
      <c r="G14" s="49" t="s">
        <v>196</v>
      </c>
      <c r="H14" s="48">
        <v>2019</v>
      </c>
      <c r="I14" s="48">
        <v>26</v>
      </c>
      <c r="J14" s="48">
        <v>0</v>
      </c>
      <c r="K14" s="50">
        <v>43882</v>
      </c>
      <c r="M14" s="30">
        <v>25</v>
      </c>
      <c r="N14" s="30">
        <f>COUNTIF($I$5:$I$29,25)</f>
        <v>4</v>
      </c>
    </row>
    <row r="15" spans="2:16" x14ac:dyDescent="0.2">
      <c r="B15" s="48">
        <v>2017</v>
      </c>
      <c r="C15" s="48">
        <v>2017</v>
      </c>
      <c r="D15" s="49" t="s">
        <v>205</v>
      </c>
      <c r="E15" s="49" t="s">
        <v>206</v>
      </c>
      <c r="F15" s="49" t="s">
        <v>22</v>
      </c>
      <c r="G15" s="49" t="s">
        <v>207</v>
      </c>
      <c r="H15" s="48">
        <v>2019</v>
      </c>
      <c r="I15" s="48">
        <v>28</v>
      </c>
      <c r="J15" s="48">
        <v>0</v>
      </c>
      <c r="K15" s="50">
        <v>43882</v>
      </c>
      <c r="M15" s="30">
        <v>26</v>
      </c>
      <c r="N15" s="30">
        <f>COUNTIF($I$5:$I$29,26)</f>
        <v>4</v>
      </c>
    </row>
    <row r="16" spans="2:16" x14ac:dyDescent="0.2">
      <c r="B16" s="48">
        <v>2017</v>
      </c>
      <c r="C16" s="48">
        <v>2016</v>
      </c>
      <c r="D16" s="49" t="s">
        <v>211</v>
      </c>
      <c r="E16" s="49" t="s">
        <v>212</v>
      </c>
      <c r="F16" s="49" t="s">
        <v>22</v>
      </c>
      <c r="G16" s="49" t="s">
        <v>213</v>
      </c>
      <c r="H16" s="48">
        <v>2019</v>
      </c>
      <c r="I16" s="48">
        <v>26</v>
      </c>
      <c r="J16" s="48">
        <v>0</v>
      </c>
      <c r="K16" s="50">
        <v>43882</v>
      </c>
      <c r="M16" s="30">
        <v>27</v>
      </c>
      <c r="N16" s="30">
        <f>COUNTIF($I$5:$I$29,27)</f>
        <v>5</v>
      </c>
    </row>
    <row r="17" spans="1:52" x14ac:dyDescent="0.2">
      <c r="B17" s="48">
        <v>2017</v>
      </c>
      <c r="C17" s="48">
        <v>2016</v>
      </c>
      <c r="D17" s="49" t="s">
        <v>214</v>
      </c>
      <c r="E17" s="49" t="s">
        <v>142</v>
      </c>
      <c r="F17" s="49" t="s">
        <v>22</v>
      </c>
      <c r="G17" s="49" t="s">
        <v>215</v>
      </c>
      <c r="H17" s="48">
        <v>2019</v>
      </c>
      <c r="I17" s="48">
        <v>31</v>
      </c>
      <c r="J17" s="48">
        <v>1</v>
      </c>
      <c r="K17" s="50">
        <v>43882</v>
      </c>
      <c r="M17" s="30">
        <v>28</v>
      </c>
      <c r="N17" s="30">
        <f>COUNTIF($I$5:$I$29,28)</f>
        <v>5</v>
      </c>
    </row>
    <row r="18" spans="1:52" x14ac:dyDescent="0.2">
      <c r="B18" s="48">
        <v>2017</v>
      </c>
      <c r="C18" s="48">
        <v>2017</v>
      </c>
      <c r="D18" s="49" t="s">
        <v>216</v>
      </c>
      <c r="E18" s="49" t="s">
        <v>217</v>
      </c>
      <c r="F18" s="49" t="s">
        <v>22</v>
      </c>
      <c r="G18" s="49" t="s">
        <v>218</v>
      </c>
      <c r="H18" s="48">
        <v>2019</v>
      </c>
      <c r="I18" s="48">
        <v>27</v>
      </c>
      <c r="J18" s="48">
        <v>0</v>
      </c>
      <c r="K18" s="50">
        <v>43882</v>
      </c>
      <c r="M18" s="30">
        <v>29</v>
      </c>
      <c r="N18" s="30">
        <f>COUNTIF($I$5:$I$29,29)</f>
        <v>0</v>
      </c>
    </row>
    <row r="19" spans="1:52" x14ac:dyDescent="0.2">
      <c r="B19" s="48">
        <v>2017</v>
      </c>
      <c r="C19" s="48">
        <v>2016</v>
      </c>
      <c r="D19" s="49" t="s">
        <v>219</v>
      </c>
      <c r="E19" s="49" t="s">
        <v>52</v>
      </c>
      <c r="F19" s="49" t="s">
        <v>22</v>
      </c>
      <c r="G19" s="49" t="s">
        <v>220</v>
      </c>
      <c r="H19" s="48">
        <v>2019</v>
      </c>
      <c r="I19" s="48">
        <v>27</v>
      </c>
      <c r="J19" s="48">
        <v>0</v>
      </c>
      <c r="K19" s="50">
        <v>43882</v>
      </c>
      <c r="M19" s="30">
        <v>30</v>
      </c>
      <c r="N19" s="30">
        <f>COUNTIF($I$5:$I$29,30)</f>
        <v>1</v>
      </c>
    </row>
    <row r="20" spans="1:52" x14ac:dyDescent="0.2">
      <c r="B20" s="48">
        <v>2017</v>
      </c>
      <c r="C20" s="48">
        <v>2017</v>
      </c>
      <c r="D20" s="49" t="s">
        <v>221</v>
      </c>
      <c r="E20" s="49" t="s">
        <v>222</v>
      </c>
      <c r="F20" s="49" t="s">
        <v>22</v>
      </c>
      <c r="G20" s="49" t="s">
        <v>223</v>
      </c>
      <c r="H20" s="48">
        <v>2019</v>
      </c>
      <c r="I20" s="48">
        <v>27</v>
      </c>
      <c r="J20" s="48">
        <v>0</v>
      </c>
      <c r="K20" s="50">
        <v>43882</v>
      </c>
      <c r="M20" s="30" t="s">
        <v>363</v>
      </c>
      <c r="N20" s="30">
        <f>COUNTIF($I$5:$I$29,31)</f>
        <v>2</v>
      </c>
    </row>
    <row r="21" spans="1:52" x14ac:dyDescent="0.2">
      <c r="B21" s="48">
        <v>2017</v>
      </c>
      <c r="C21" s="48">
        <v>2017</v>
      </c>
      <c r="D21" s="49" t="s">
        <v>224</v>
      </c>
      <c r="E21" s="49" t="s">
        <v>40</v>
      </c>
      <c r="F21" s="49" t="s">
        <v>22</v>
      </c>
      <c r="G21" s="49" t="s">
        <v>225</v>
      </c>
      <c r="H21" s="48">
        <v>2019</v>
      </c>
      <c r="I21" s="48">
        <v>28</v>
      </c>
      <c r="J21" s="48">
        <v>0</v>
      </c>
      <c r="K21" s="50">
        <v>43882</v>
      </c>
    </row>
    <row r="22" spans="1:52" x14ac:dyDescent="0.2">
      <c r="B22" s="48">
        <v>2017</v>
      </c>
      <c r="C22" s="48">
        <v>2016</v>
      </c>
      <c r="D22" s="49" t="s">
        <v>226</v>
      </c>
      <c r="E22" s="49" t="s">
        <v>227</v>
      </c>
      <c r="F22" s="49" t="s">
        <v>22</v>
      </c>
      <c r="G22" s="49" t="s">
        <v>228</v>
      </c>
      <c r="H22" s="48">
        <v>2019</v>
      </c>
      <c r="I22" s="48">
        <v>25</v>
      </c>
      <c r="J22" s="48">
        <v>0</v>
      </c>
      <c r="K22" s="50">
        <v>43882</v>
      </c>
    </row>
    <row r="23" spans="1:52" x14ac:dyDescent="0.2">
      <c r="B23" s="48">
        <v>2017</v>
      </c>
      <c r="C23" s="48">
        <v>2017</v>
      </c>
      <c r="D23" s="49" t="s">
        <v>229</v>
      </c>
      <c r="E23" s="49" t="s">
        <v>230</v>
      </c>
      <c r="F23" s="49" t="s">
        <v>22</v>
      </c>
      <c r="G23" s="49" t="s">
        <v>231</v>
      </c>
      <c r="H23" s="48">
        <v>2019</v>
      </c>
      <c r="I23" s="48">
        <v>28</v>
      </c>
      <c r="J23" s="48">
        <v>0</v>
      </c>
      <c r="K23" s="50">
        <v>43882</v>
      </c>
    </row>
    <row r="24" spans="1:52" x14ac:dyDescent="0.2">
      <c r="B24" s="48">
        <v>2017</v>
      </c>
      <c r="C24" s="48">
        <v>2016</v>
      </c>
      <c r="D24" s="49" t="s">
        <v>232</v>
      </c>
      <c r="E24" s="49" t="s">
        <v>233</v>
      </c>
      <c r="F24" s="49" t="s">
        <v>16</v>
      </c>
      <c r="G24" s="49" t="s">
        <v>234</v>
      </c>
      <c r="H24" s="48">
        <v>2019</v>
      </c>
      <c r="I24" s="48">
        <v>27</v>
      </c>
      <c r="J24" s="48">
        <v>0</v>
      </c>
      <c r="K24" s="50">
        <v>43882</v>
      </c>
    </row>
    <row r="25" spans="1:52" x14ac:dyDescent="0.2">
      <c r="B25" s="48">
        <v>2017</v>
      </c>
      <c r="C25" s="48">
        <v>2017</v>
      </c>
      <c r="D25" s="49" t="s">
        <v>235</v>
      </c>
      <c r="E25" s="49" t="s">
        <v>126</v>
      </c>
      <c r="F25" s="49" t="s">
        <v>22</v>
      </c>
      <c r="G25" s="49" t="s">
        <v>236</v>
      </c>
      <c r="H25" s="48">
        <v>2019</v>
      </c>
      <c r="I25" s="48">
        <v>27</v>
      </c>
      <c r="J25" s="48">
        <v>0</v>
      </c>
      <c r="K25" s="50">
        <v>43882</v>
      </c>
    </row>
    <row r="26" spans="1:52" x14ac:dyDescent="0.2">
      <c r="B26" s="48">
        <v>2017</v>
      </c>
      <c r="C26" s="48">
        <v>2017</v>
      </c>
      <c r="D26" s="49" t="s">
        <v>186</v>
      </c>
      <c r="E26" s="49" t="s">
        <v>187</v>
      </c>
      <c r="F26" s="49" t="s">
        <v>16</v>
      </c>
      <c r="G26" s="49" t="s">
        <v>188</v>
      </c>
      <c r="H26" s="48">
        <v>2019</v>
      </c>
      <c r="I26" s="48">
        <v>22</v>
      </c>
      <c r="J26" s="48">
        <v>0</v>
      </c>
      <c r="K26" s="50">
        <v>44005</v>
      </c>
      <c r="P26" s="22"/>
      <c r="Q26" s="22"/>
    </row>
    <row r="27" spans="1:52" x14ac:dyDescent="0.2">
      <c r="B27" s="48">
        <v>2017</v>
      </c>
      <c r="C27" s="48">
        <v>2017</v>
      </c>
      <c r="D27" s="49" t="s">
        <v>200</v>
      </c>
      <c r="E27" s="49" t="s">
        <v>201</v>
      </c>
      <c r="F27" s="49" t="s">
        <v>16</v>
      </c>
      <c r="G27" s="49" t="s">
        <v>202</v>
      </c>
      <c r="H27" s="48">
        <v>2019</v>
      </c>
      <c r="I27" s="48">
        <v>28</v>
      </c>
      <c r="J27" s="48">
        <v>0</v>
      </c>
      <c r="K27" s="50">
        <v>44018</v>
      </c>
      <c r="P27" s="22"/>
      <c r="Q27" s="22"/>
    </row>
    <row r="28" spans="1:52" x14ac:dyDescent="0.2">
      <c r="B28" s="48">
        <v>2016</v>
      </c>
      <c r="C28" s="48">
        <v>2015</v>
      </c>
      <c r="D28" s="49" t="s">
        <v>251</v>
      </c>
      <c r="E28" s="49" t="s">
        <v>252</v>
      </c>
      <c r="F28" s="49" t="s">
        <v>22</v>
      </c>
      <c r="G28" s="49" t="s">
        <v>253</v>
      </c>
      <c r="H28" s="48">
        <v>2018</v>
      </c>
      <c r="I28" s="48">
        <v>24</v>
      </c>
      <c r="J28" s="48">
        <v>0</v>
      </c>
      <c r="K28" s="50">
        <v>44088</v>
      </c>
      <c r="P28" s="22"/>
      <c r="Q28" s="22"/>
    </row>
    <row r="29" spans="1:52" ht="14.25" customHeight="1" x14ac:dyDescent="0.25">
      <c r="A29" s="58"/>
      <c r="B29" s="48">
        <v>2017</v>
      </c>
      <c r="C29" s="48">
        <v>2017</v>
      </c>
      <c r="D29" s="49" t="s">
        <v>197</v>
      </c>
      <c r="E29" s="49" t="s">
        <v>198</v>
      </c>
      <c r="F29" s="49" t="s">
        <v>16</v>
      </c>
      <c r="G29" s="49" t="s">
        <v>199</v>
      </c>
      <c r="H29" s="48">
        <v>2019</v>
      </c>
      <c r="I29" s="48">
        <v>26</v>
      </c>
      <c r="J29" s="48">
        <v>0</v>
      </c>
      <c r="K29" s="50">
        <v>44179</v>
      </c>
      <c r="P29" s="22"/>
      <c r="Q29" s="22"/>
    </row>
    <row r="30" spans="1:52" ht="15" customHeight="1" x14ac:dyDescent="0.2">
      <c r="B30" s="51">
        <v>2018</v>
      </c>
      <c r="C30" s="51">
        <v>2018</v>
      </c>
      <c r="D30" s="52" t="s">
        <v>182</v>
      </c>
      <c r="E30" s="52" t="s">
        <v>163</v>
      </c>
      <c r="F30" s="52" t="s">
        <v>22</v>
      </c>
      <c r="G30" s="52" t="s">
        <v>183</v>
      </c>
      <c r="H30" s="51">
        <v>2020</v>
      </c>
      <c r="I30" s="51">
        <v>30</v>
      </c>
      <c r="J30" s="51">
        <v>0</v>
      </c>
      <c r="K30" s="53">
        <v>44238</v>
      </c>
      <c r="P30" s="22"/>
      <c r="Q30" s="22"/>
    </row>
    <row r="31" spans="1:52" x14ac:dyDescent="0.2">
      <c r="B31" s="51">
        <v>2018</v>
      </c>
      <c r="C31" s="51">
        <v>2018</v>
      </c>
      <c r="D31" s="52" t="s">
        <v>184</v>
      </c>
      <c r="E31" s="52" t="s">
        <v>49</v>
      </c>
      <c r="F31" s="52" t="s">
        <v>22</v>
      </c>
      <c r="G31" s="52" t="s">
        <v>185</v>
      </c>
      <c r="H31" s="51">
        <v>2020</v>
      </c>
      <c r="I31" s="51">
        <v>31</v>
      </c>
      <c r="J31" s="51">
        <v>1</v>
      </c>
      <c r="K31" s="53">
        <v>44238</v>
      </c>
      <c r="P31" s="22"/>
      <c r="Q31" s="22"/>
      <c r="AY31" s="22"/>
      <c r="AZ31" s="22"/>
    </row>
    <row r="32" spans="1:52" x14ac:dyDescent="0.2">
      <c r="B32" s="51">
        <v>2018</v>
      </c>
      <c r="C32" s="51">
        <v>2018</v>
      </c>
      <c r="D32" s="52" t="s">
        <v>105</v>
      </c>
      <c r="E32" s="52" t="s">
        <v>106</v>
      </c>
      <c r="F32" s="52" t="s">
        <v>16</v>
      </c>
      <c r="G32" s="52" t="s">
        <v>107</v>
      </c>
      <c r="H32" s="51">
        <v>2020</v>
      </c>
      <c r="I32" s="51">
        <v>25</v>
      </c>
      <c r="J32" s="51">
        <v>0</v>
      </c>
      <c r="K32" s="53">
        <v>44253</v>
      </c>
      <c r="P32" s="22"/>
      <c r="Q32" s="22"/>
      <c r="AY32" s="22"/>
      <c r="AZ32" s="22"/>
    </row>
    <row r="33" spans="2:52" x14ac:dyDescent="0.2">
      <c r="B33" s="51">
        <v>2018</v>
      </c>
      <c r="C33" s="51">
        <v>2018</v>
      </c>
      <c r="D33" s="52" t="s">
        <v>108</v>
      </c>
      <c r="E33" s="52" t="s">
        <v>109</v>
      </c>
      <c r="F33" s="52" t="s">
        <v>22</v>
      </c>
      <c r="G33" s="52" t="s">
        <v>110</v>
      </c>
      <c r="H33" s="51">
        <v>2020</v>
      </c>
      <c r="I33" s="51">
        <v>28</v>
      </c>
      <c r="J33" s="51">
        <v>0</v>
      </c>
      <c r="K33" s="53">
        <v>44253</v>
      </c>
      <c r="P33" s="22"/>
      <c r="Q33" s="22"/>
      <c r="AY33" s="22"/>
      <c r="AZ33" s="22"/>
    </row>
    <row r="34" spans="2:52" x14ac:dyDescent="0.2">
      <c r="B34" s="51">
        <v>2018</v>
      </c>
      <c r="C34" s="51">
        <v>2018</v>
      </c>
      <c r="D34" s="52" t="s">
        <v>117</v>
      </c>
      <c r="E34" s="52" t="s">
        <v>118</v>
      </c>
      <c r="F34" s="52" t="s">
        <v>22</v>
      </c>
      <c r="G34" s="52" t="s">
        <v>119</v>
      </c>
      <c r="H34" s="51">
        <v>2020</v>
      </c>
      <c r="I34" s="51">
        <v>28</v>
      </c>
      <c r="J34" s="51">
        <v>0</v>
      </c>
      <c r="K34" s="53">
        <v>44253</v>
      </c>
      <c r="P34" s="22"/>
      <c r="Q34" s="22"/>
      <c r="AY34" s="22"/>
      <c r="AZ34" s="22"/>
    </row>
    <row r="35" spans="2:52" x14ac:dyDescent="0.2">
      <c r="B35" s="51">
        <v>2018</v>
      </c>
      <c r="C35" s="51">
        <v>2017</v>
      </c>
      <c r="D35" s="52" t="s">
        <v>123</v>
      </c>
      <c r="E35" s="52" t="s">
        <v>40</v>
      </c>
      <c r="F35" s="52" t="s">
        <v>22</v>
      </c>
      <c r="G35" s="52" t="s">
        <v>124</v>
      </c>
      <c r="H35" s="51">
        <v>2020</v>
      </c>
      <c r="I35" s="51">
        <v>26</v>
      </c>
      <c r="J35" s="51">
        <v>0</v>
      </c>
      <c r="K35" s="53">
        <v>44253</v>
      </c>
      <c r="P35" s="22"/>
      <c r="Q35" s="22"/>
      <c r="AY35" s="22"/>
      <c r="AZ35" s="22"/>
    </row>
    <row r="36" spans="2:52" x14ac:dyDescent="0.2">
      <c r="B36" s="51">
        <v>2018</v>
      </c>
      <c r="C36" s="51">
        <v>2017</v>
      </c>
      <c r="D36" s="52" t="s">
        <v>125</v>
      </c>
      <c r="E36" s="52" t="s">
        <v>126</v>
      </c>
      <c r="F36" s="52" t="s">
        <v>22</v>
      </c>
      <c r="G36" s="52" t="s">
        <v>127</v>
      </c>
      <c r="H36" s="51">
        <v>2020</v>
      </c>
      <c r="I36" s="51">
        <v>27</v>
      </c>
      <c r="J36" s="51">
        <v>0</v>
      </c>
      <c r="K36" s="53">
        <v>44253</v>
      </c>
      <c r="M36" s="30">
        <v>18</v>
      </c>
      <c r="N36" s="30">
        <f>COUNTIF($I$30:$I$61,18)</f>
        <v>0</v>
      </c>
      <c r="P36" s="22"/>
      <c r="Q36" s="22"/>
      <c r="AY36" s="22"/>
      <c r="AZ36" s="22"/>
    </row>
    <row r="37" spans="2:52" x14ac:dyDescent="0.2">
      <c r="B37" s="51">
        <v>2018</v>
      </c>
      <c r="C37" s="51">
        <v>2007</v>
      </c>
      <c r="D37" s="52" t="s">
        <v>144</v>
      </c>
      <c r="E37" s="52" t="s">
        <v>145</v>
      </c>
      <c r="F37" s="52" t="s">
        <v>16</v>
      </c>
      <c r="G37" s="52" t="s">
        <v>146</v>
      </c>
      <c r="H37" s="51">
        <v>2020</v>
      </c>
      <c r="I37" s="51">
        <v>28</v>
      </c>
      <c r="J37" s="51">
        <v>0</v>
      </c>
      <c r="K37" s="53">
        <v>44253</v>
      </c>
      <c r="M37" s="30">
        <v>19</v>
      </c>
      <c r="N37" s="30">
        <f>COUNTIF($I$30:$I$61,19)</f>
        <v>0</v>
      </c>
      <c r="P37" s="22"/>
      <c r="Q37" s="22"/>
      <c r="AY37" s="22"/>
      <c r="AZ37" s="22"/>
    </row>
    <row r="38" spans="2:52" x14ac:dyDescent="0.2">
      <c r="B38" s="51">
        <v>2018</v>
      </c>
      <c r="C38" s="51">
        <v>2018</v>
      </c>
      <c r="D38" s="52" t="s">
        <v>153</v>
      </c>
      <c r="E38" s="52" t="s">
        <v>154</v>
      </c>
      <c r="F38" s="52" t="s">
        <v>22</v>
      </c>
      <c r="G38" s="52" t="s">
        <v>155</v>
      </c>
      <c r="H38" s="51">
        <v>2020</v>
      </c>
      <c r="I38" s="51">
        <v>28</v>
      </c>
      <c r="J38" s="51">
        <v>0</v>
      </c>
      <c r="K38" s="53">
        <v>44253</v>
      </c>
      <c r="M38" s="30">
        <v>20</v>
      </c>
      <c r="N38" s="30">
        <f>COUNTIF($I$30:$I$61,20)</f>
        <v>1</v>
      </c>
      <c r="P38" s="22"/>
      <c r="Q38" s="22"/>
      <c r="AI38" s="22"/>
      <c r="AJ38" s="22"/>
      <c r="AY38" s="22"/>
      <c r="AZ38" s="22"/>
    </row>
    <row r="39" spans="2:52" x14ac:dyDescent="0.2">
      <c r="B39" s="51">
        <v>2018</v>
      </c>
      <c r="C39" s="51">
        <v>2018</v>
      </c>
      <c r="D39" s="52" t="s">
        <v>158</v>
      </c>
      <c r="E39" s="52" t="s">
        <v>25</v>
      </c>
      <c r="F39" s="52" t="s">
        <v>22</v>
      </c>
      <c r="G39" s="52" t="s">
        <v>159</v>
      </c>
      <c r="H39" s="51">
        <v>2020</v>
      </c>
      <c r="I39" s="51">
        <v>27</v>
      </c>
      <c r="J39" s="51">
        <v>0</v>
      </c>
      <c r="K39" s="53">
        <v>44253</v>
      </c>
      <c r="M39" s="30">
        <v>21</v>
      </c>
      <c r="N39" s="30">
        <f>COUNTIF($I$30:$I$61,21)</f>
        <v>0</v>
      </c>
      <c r="AI39" s="22"/>
      <c r="AJ39" s="22"/>
      <c r="AY39" s="22"/>
      <c r="AZ39" s="22"/>
    </row>
    <row r="40" spans="2:52" x14ac:dyDescent="0.2">
      <c r="B40" s="51">
        <v>2018</v>
      </c>
      <c r="C40" s="51">
        <v>2018</v>
      </c>
      <c r="D40" s="52" t="s">
        <v>160</v>
      </c>
      <c r="E40" s="52" t="s">
        <v>79</v>
      </c>
      <c r="F40" s="52" t="s">
        <v>22</v>
      </c>
      <c r="G40" s="52" t="s">
        <v>161</v>
      </c>
      <c r="H40" s="51">
        <v>2020</v>
      </c>
      <c r="I40" s="51">
        <v>31</v>
      </c>
      <c r="J40" s="51">
        <v>1</v>
      </c>
      <c r="K40" s="53">
        <v>44253</v>
      </c>
      <c r="M40" s="30">
        <v>22</v>
      </c>
      <c r="N40" s="30">
        <f>COUNTIF($I$30:$I$61,22)</f>
        <v>0</v>
      </c>
      <c r="AI40" s="22"/>
      <c r="AJ40" s="22"/>
      <c r="AY40" s="22"/>
      <c r="AZ40" s="22"/>
    </row>
    <row r="41" spans="2:52" x14ac:dyDescent="0.2">
      <c r="B41" s="51">
        <v>2018</v>
      </c>
      <c r="C41" s="51">
        <v>2018</v>
      </c>
      <c r="D41" s="52" t="s">
        <v>162</v>
      </c>
      <c r="E41" s="52" t="s">
        <v>163</v>
      </c>
      <c r="F41" s="52" t="s">
        <v>22</v>
      </c>
      <c r="G41" s="52" t="s">
        <v>164</v>
      </c>
      <c r="H41" s="51">
        <v>2020</v>
      </c>
      <c r="I41" s="51">
        <v>26</v>
      </c>
      <c r="J41" s="51">
        <v>0</v>
      </c>
      <c r="K41" s="53">
        <v>44253</v>
      </c>
      <c r="M41" s="30">
        <v>23</v>
      </c>
      <c r="N41" s="30">
        <f>COUNTIF($I$30:$I$61,23)</f>
        <v>3</v>
      </c>
      <c r="AI41" s="22"/>
      <c r="AJ41" s="22"/>
      <c r="AY41" s="22"/>
      <c r="AZ41" s="22"/>
    </row>
    <row r="42" spans="2:52" x14ac:dyDescent="0.2">
      <c r="B42" s="51">
        <v>2018</v>
      </c>
      <c r="C42" s="51">
        <v>2018</v>
      </c>
      <c r="D42" s="52" t="s">
        <v>165</v>
      </c>
      <c r="E42" s="52" t="s">
        <v>34</v>
      </c>
      <c r="F42" s="52" t="s">
        <v>22</v>
      </c>
      <c r="G42" s="52" t="s">
        <v>166</v>
      </c>
      <c r="H42" s="51">
        <v>2020</v>
      </c>
      <c r="I42" s="51">
        <v>28</v>
      </c>
      <c r="J42" s="51">
        <v>0</v>
      </c>
      <c r="K42" s="53">
        <v>44253</v>
      </c>
      <c r="M42" s="30">
        <v>24</v>
      </c>
      <c r="N42" s="30">
        <f>COUNTIF($I$30:$I$61,24)</f>
        <v>0</v>
      </c>
      <c r="AI42" s="22"/>
      <c r="AJ42" s="22"/>
      <c r="AY42" s="22"/>
      <c r="AZ42" s="22"/>
    </row>
    <row r="43" spans="2:52" x14ac:dyDescent="0.2">
      <c r="B43" s="51">
        <v>2018</v>
      </c>
      <c r="C43" s="51">
        <v>2018</v>
      </c>
      <c r="D43" s="52" t="s">
        <v>179</v>
      </c>
      <c r="E43" s="52" t="s">
        <v>180</v>
      </c>
      <c r="F43" s="52" t="s">
        <v>22</v>
      </c>
      <c r="G43" s="52" t="s">
        <v>181</v>
      </c>
      <c r="H43" s="51">
        <v>2020</v>
      </c>
      <c r="I43" s="51">
        <v>27</v>
      </c>
      <c r="J43" s="51">
        <v>0</v>
      </c>
      <c r="K43" s="53">
        <v>44253</v>
      </c>
      <c r="M43" s="30">
        <v>25</v>
      </c>
      <c r="N43" s="30">
        <f>COUNTIF($I$30:$I$61,25)</f>
        <v>3</v>
      </c>
      <c r="AI43" s="22"/>
      <c r="AJ43" s="22"/>
      <c r="AY43" s="22"/>
      <c r="AZ43" s="22"/>
    </row>
    <row r="44" spans="2:52" x14ac:dyDescent="0.2">
      <c r="B44" s="51">
        <v>2018</v>
      </c>
      <c r="C44" s="51">
        <v>2018</v>
      </c>
      <c r="D44" s="52" t="s">
        <v>135</v>
      </c>
      <c r="E44" s="52" t="s">
        <v>136</v>
      </c>
      <c r="F44" s="52" t="s">
        <v>22</v>
      </c>
      <c r="G44" s="52" t="s">
        <v>137</v>
      </c>
      <c r="H44" s="51">
        <v>2020</v>
      </c>
      <c r="I44" s="51">
        <v>31</v>
      </c>
      <c r="J44" s="51">
        <v>1</v>
      </c>
      <c r="K44" s="53">
        <v>44369</v>
      </c>
      <c r="M44" s="30">
        <v>26</v>
      </c>
      <c r="N44" s="30">
        <f>COUNTIF($I$30:$I$61,26)</f>
        <v>6</v>
      </c>
      <c r="AI44" s="22"/>
      <c r="AJ44" s="22"/>
    </row>
    <row r="45" spans="2:52" x14ac:dyDescent="0.2">
      <c r="B45" s="51">
        <v>2018</v>
      </c>
      <c r="C45" s="51">
        <v>2018</v>
      </c>
      <c r="D45" s="52" t="s">
        <v>173</v>
      </c>
      <c r="E45" s="52" t="s">
        <v>174</v>
      </c>
      <c r="F45" s="52" t="s">
        <v>22</v>
      </c>
      <c r="G45" s="52" t="s">
        <v>175</v>
      </c>
      <c r="H45" s="51">
        <v>2020</v>
      </c>
      <c r="I45" s="51">
        <v>30</v>
      </c>
      <c r="J45" s="51">
        <v>0</v>
      </c>
      <c r="K45" s="53">
        <v>44369</v>
      </c>
      <c r="M45" s="30">
        <v>27</v>
      </c>
      <c r="N45" s="30">
        <f>COUNTIF($I$30:$I$61,27)</f>
        <v>7</v>
      </c>
      <c r="AI45" s="22"/>
      <c r="AJ45" s="22"/>
    </row>
    <row r="46" spans="2:52" x14ac:dyDescent="0.2">
      <c r="B46" s="51">
        <v>2018</v>
      </c>
      <c r="C46" s="51">
        <v>2017</v>
      </c>
      <c r="D46" s="52" t="s">
        <v>92</v>
      </c>
      <c r="E46" s="52" t="s">
        <v>93</v>
      </c>
      <c r="F46" s="52" t="s">
        <v>16</v>
      </c>
      <c r="G46" s="52" t="s">
        <v>94</v>
      </c>
      <c r="H46" s="51">
        <v>2020</v>
      </c>
      <c r="I46" s="51">
        <v>26</v>
      </c>
      <c r="J46" s="51">
        <v>0</v>
      </c>
      <c r="K46" s="53">
        <v>44375</v>
      </c>
      <c r="M46" s="30">
        <v>28</v>
      </c>
      <c r="N46" s="30">
        <f>COUNTIF($I$30:$I$61,28)</f>
        <v>7</v>
      </c>
      <c r="AI46" s="22"/>
      <c r="AJ46" s="22"/>
    </row>
    <row r="47" spans="2:52" x14ac:dyDescent="0.2">
      <c r="B47" s="51">
        <v>2018</v>
      </c>
      <c r="C47" s="51">
        <v>2018</v>
      </c>
      <c r="D47" s="52" t="s">
        <v>95</v>
      </c>
      <c r="E47" s="52" t="s">
        <v>82</v>
      </c>
      <c r="F47" s="52" t="s">
        <v>16</v>
      </c>
      <c r="G47" s="52" t="s">
        <v>96</v>
      </c>
      <c r="H47" s="51">
        <v>2020</v>
      </c>
      <c r="I47" s="51">
        <v>25</v>
      </c>
      <c r="J47" s="51">
        <v>0</v>
      </c>
      <c r="K47" s="53">
        <v>44375</v>
      </c>
      <c r="M47" s="30">
        <v>29</v>
      </c>
      <c r="N47" s="30">
        <f>COUNTIF($I$30:$I$61,29)</f>
        <v>0</v>
      </c>
      <c r="AI47" s="22"/>
      <c r="AJ47" s="22"/>
    </row>
    <row r="48" spans="2:52" x14ac:dyDescent="0.2">
      <c r="B48" s="51">
        <v>2018</v>
      </c>
      <c r="C48" s="51">
        <v>2018</v>
      </c>
      <c r="D48" s="52" t="s">
        <v>103</v>
      </c>
      <c r="E48" s="52" t="s">
        <v>37</v>
      </c>
      <c r="F48" s="52" t="s">
        <v>22</v>
      </c>
      <c r="G48" s="52" t="s">
        <v>104</v>
      </c>
      <c r="H48" s="51">
        <v>2020</v>
      </c>
      <c r="I48" s="51">
        <v>27</v>
      </c>
      <c r="J48" s="51">
        <v>0</v>
      </c>
      <c r="K48" s="53">
        <v>44375</v>
      </c>
      <c r="M48" s="30">
        <v>30</v>
      </c>
      <c r="N48" s="30">
        <f>COUNTIF($I$30:$I$61,30)</f>
        <v>2</v>
      </c>
      <c r="AI48" s="22"/>
      <c r="AJ48" s="22"/>
    </row>
    <row r="49" spans="2:36" x14ac:dyDescent="0.2">
      <c r="B49" s="51">
        <v>2018</v>
      </c>
      <c r="C49" s="51">
        <v>2017</v>
      </c>
      <c r="D49" s="52" t="s">
        <v>114</v>
      </c>
      <c r="E49" s="52" t="s">
        <v>115</v>
      </c>
      <c r="F49" s="52" t="s">
        <v>22</v>
      </c>
      <c r="G49" s="52" t="s">
        <v>116</v>
      </c>
      <c r="H49" s="51">
        <v>2020</v>
      </c>
      <c r="I49" s="51">
        <v>28</v>
      </c>
      <c r="J49" s="51">
        <v>0</v>
      </c>
      <c r="K49" s="53">
        <v>44375</v>
      </c>
      <c r="M49" s="30" t="s">
        <v>363</v>
      </c>
      <c r="N49" s="30">
        <f>COUNTIF($I$30:$I$61,31)</f>
        <v>3</v>
      </c>
      <c r="AI49" s="22"/>
      <c r="AJ49" s="22"/>
    </row>
    <row r="50" spans="2:36" x14ac:dyDescent="0.2">
      <c r="B50" s="51">
        <v>2018</v>
      </c>
      <c r="C50" s="51">
        <v>2018</v>
      </c>
      <c r="D50" s="52" t="s">
        <v>128</v>
      </c>
      <c r="E50" s="52" t="s">
        <v>109</v>
      </c>
      <c r="F50" s="52" t="s">
        <v>22</v>
      </c>
      <c r="G50" s="52" t="s">
        <v>129</v>
      </c>
      <c r="H50" s="51">
        <v>2020</v>
      </c>
      <c r="I50" s="51">
        <v>28</v>
      </c>
      <c r="J50" s="51">
        <v>0</v>
      </c>
      <c r="K50" s="53">
        <v>44375</v>
      </c>
      <c r="AI50" s="22"/>
      <c r="AJ50" s="22"/>
    </row>
    <row r="51" spans="2:36" x14ac:dyDescent="0.2">
      <c r="B51" s="51">
        <v>2018</v>
      </c>
      <c r="C51" s="51">
        <v>2018</v>
      </c>
      <c r="D51" s="52" t="s">
        <v>132</v>
      </c>
      <c r="E51" s="52" t="s">
        <v>133</v>
      </c>
      <c r="F51" s="52" t="s">
        <v>16</v>
      </c>
      <c r="G51" s="52" t="s">
        <v>134</v>
      </c>
      <c r="H51" s="51">
        <v>2020</v>
      </c>
      <c r="I51" s="51">
        <v>27</v>
      </c>
      <c r="J51" s="51">
        <v>0</v>
      </c>
      <c r="K51" s="53">
        <v>44375</v>
      </c>
      <c r="AI51" s="22"/>
      <c r="AJ51" s="22"/>
    </row>
    <row r="52" spans="2:36" x14ac:dyDescent="0.2">
      <c r="B52" s="51">
        <v>2018</v>
      </c>
      <c r="C52" s="51">
        <v>2016</v>
      </c>
      <c r="D52" s="52" t="s">
        <v>156</v>
      </c>
      <c r="E52" s="52" t="s">
        <v>34</v>
      </c>
      <c r="F52" s="52" t="s">
        <v>22</v>
      </c>
      <c r="G52" s="52" t="s">
        <v>157</v>
      </c>
      <c r="H52" s="51">
        <v>2020</v>
      </c>
      <c r="I52" s="51">
        <v>26</v>
      </c>
      <c r="J52" s="51">
        <v>0</v>
      </c>
      <c r="K52" s="53">
        <v>44375</v>
      </c>
    </row>
    <row r="53" spans="2:36" x14ac:dyDescent="0.2">
      <c r="B53" s="51">
        <v>2018</v>
      </c>
      <c r="C53" s="51">
        <v>2018</v>
      </c>
      <c r="D53" s="52" t="s">
        <v>167</v>
      </c>
      <c r="E53" s="52" t="s">
        <v>168</v>
      </c>
      <c r="F53" s="52" t="s">
        <v>22</v>
      </c>
      <c r="G53" s="52" t="s">
        <v>169</v>
      </c>
      <c r="H53" s="51">
        <v>2020</v>
      </c>
      <c r="I53" s="51">
        <v>27</v>
      </c>
      <c r="J53" s="51">
        <v>0</v>
      </c>
      <c r="K53" s="53">
        <v>44375</v>
      </c>
    </row>
    <row r="54" spans="2:36" x14ac:dyDescent="0.2">
      <c r="B54" s="51">
        <v>2018</v>
      </c>
      <c r="C54" s="51">
        <v>2018</v>
      </c>
      <c r="D54" s="52" t="s">
        <v>170</v>
      </c>
      <c r="E54" s="52" t="s">
        <v>171</v>
      </c>
      <c r="F54" s="52" t="s">
        <v>16</v>
      </c>
      <c r="G54" s="52" t="s">
        <v>172</v>
      </c>
      <c r="H54" s="51">
        <v>2020</v>
      </c>
      <c r="I54" s="51">
        <v>23</v>
      </c>
      <c r="J54" s="51">
        <v>0</v>
      </c>
      <c r="K54" s="53">
        <v>44375</v>
      </c>
    </row>
    <row r="55" spans="2:36" x14ac:dyDescent="0.2">
      <c r="B55" s="51">
        <v>2018</v>
      </c>
      <c r="C55" s="51">
        <v>2018</v>
      </c>
      <c r="D55" s="52" t="s">
        <v>176</v>
      </c>
      <c r="E55" s="52" t="s">
        <v>177</v>
      </c>
      <c r="F55" s="52" t="s">
        <v>16</v>
      </c>
      <c r="G55" s="52" t="s">
        <v>178</v>
      </c>
      <c r="H55" s="51">
        <v>2020</v>
      </c>
      <c r="I55" s="51">
        <v>26</v>
      </c>
      <c r="J55" s="51">
        <v>0</v>
      </c>
      <c r="K55" s="53">
        <v>44375</v>
      </c>
    </row>
    <row r="56" spans="2:36" x14ac:dyDescent="0.2">
      <c r="B56" s="51">
        <v>2018</v>
      </c>
      <c r="C56" s="51">
        <v>2018</v>
      </c>
      <c r="D56" s="52" t="s">
        <v>97</v>
      </c>
      <c r="E56" s="52" t="s">
        <v>98</v>
      </c>
      <c r="F56" s="52" t="s">
        <v>16</v>
      </c>
      <c r="G56" s="52" t="s">
        <v>99</v>
      </c>
      <c r="H56" s="51">
        <v>2020</v>
      </c>
      <c r="I56" s="51">
        <v>23</v>
      </c>
      <c r="J56" s="51">
        <v>0</v>
      </c>
      <c r="K56" s="53">
        <v>44459</v>
      </c>
    </row>
    <row r="57" spans="2:36" x14ac:dyDescent="0.2">
      <c r="B57" s="51">
        <v>2018</v>
      </c>
      <c r="C57" s="51">
        <v>2017</v>
      </c>
      <c r="D57" s="52" t="s">
        <v>100</v>
      </c>
      <c r="E57" s="52" t="s">
        <v>101</v>
      </c>
      <c r="F57" s="52" t="s">
        <v>22</v>
      </c>
      <c r="G57" s="52" t="s">
        <v>102</v>
      </c>
      <c r="H57" s="51">
        <v>2020</v>
      </c>
      <c r="I57" s="51">
        <v>26</v>
      </c>
      <c r="J57" s="51">
        <v>0</v>
      </c>
      <c r="K57" s="53">
        <v>44459</v>
      </c>
    </row>
    <row r="58" spans="2:36" x14ac:dyDescent="0.2">
      <c r="B58" s="51">
        <v>2018</v>
      </c>
      <c r="C58" s="51">
        <v>2017</v>
      </c>
      <c r="D58" s="52" t="s">
        <v>130</v>
      </c>
      <c r="E58" s="52" t="s">
        <v>82</v>
      </c>
      <c r="F58" s="52" t="s">
        <v>16</v>
      </c>
      <c r="G58" s="52" t="s">
        <v>131</v>
      </c>
      <c r="H58" s="51">
        <v>2020</v>
      </c>
      <c r="I58" s="51">
        <v>23</v>
      </c>
      <c r="J58" s="51">
        <v>0</v>
      </c>
      <c r="K58" s="53">
        <v>44459</v>
      </c>
    </row>
    <row r="59" spans="2:36" x14ac:dyDescent="0.2">
      <c r="B59" s="51">
        <v>2018</v>
      </c>
      <c r="C59" s="51">
        <v>2018</v>
      </c>
      <c r="D59" s="52" t="s">
        <v>138</v>
      </c>
      <c r="E59" s="52" t="s">
        <v>139</v>
      </c>
      <c r="F59" s="52" t="s">
        <v>22</v>
      </c>
      <c r="G59" s="52" t="s">
        <v>140</v>
      </c>
      <c r="H59" s="51">
        <v>2020</v>
      </c>
      <c r="I59" s="51">
        <v>25</v>
      </c>
      <c r="J59" s="51">
        <v>0</v>
      </c>
      <c r="K59" s="53">
        <v>44459</v>
      </c>
    </row>
    <row r="60" spans="2:36" x14ac:dyDescent="0.2">
      <c r="B60" s="51">
        <v>2018</v>
      </c>
      <c r="C60" s="51">
        <v>2018</v>
      </c>
      <c r="D60" s="52" t="s">
        <v>150</v>
      </c>
      <c r="E60" s="52" t="s">
        <v>151</v>
      </c>
      <c r="F60" s="52" t="s">
        <v>16</v>
      </c>
      <c r="G60" s="52" t="s">
        <v>152</v>
      </c>
      <c r="H60" s="51">
        <v>2020</v>
      </c>
      <c r="I60" s="51">
        <v>27</v>
      </c>
      <c r="J60" s="51">
        <v>0</v>
      </c>
      <c r="K60" s="53">
        <v>44459</v>
      </c>
    </row>
    <row r="61" spans="2:36" x14ac:dyDescent="0.2">
      <c r="B61" s="51">
        <v>2013</v>
      </c>
      <c r="C61" s="51">
        <v>2013</v>
      </c>
      <c r="D61" s="52" t="s">
        <v>263</v>
      </c>
      <c r="E61" s="52" t="s">
        <v>82</v>
      </c>
      <c r="F61" s="52" t="s">
        <v>16</v>
      </c>
      <c r="G61" s="52" t="s">
        <v>264</v>
      </c>
      <c r="H61" s="51">
        <v>2015</v>
      </c>
      <c r="I61" s="51">
        <v>20</v>
      </c>
      <c r="J61" s="51">
        <v>0</v>
      </c>
      <c r="K61" s="53">
        <v>44543</v>
      </c>
    </row>
    <row r="62" spans="2:36" x14ac:dyDescent="0.2">
      <c r="B62" s="54">
        <v>2019</v>
      </c>
      <c r="C62" s="54">
        <v>2018</v>
      </c>
      <c r="D62" s="55" t="s">
        <v>27</v>
      </c>
      <c r="E62" s="55" t="s">
        <v>28</v>
      </c>
      <c r="F62" s="55" t="s">
        <v>22</v>
      </c>
      <c r="G62" s="55" t="s">
        <v>29</v>
      </c>
      <c r="H62" s="54">
        <v>2021</v>
      </c>
      <c r="I62" s="54">
        <v>30</v>
      </c>
      <c r="J62" s="54">
        <v>0</v>
      </c>
      <c r="K62" s="56">
        <v>44610</v>
      </c>
    </row>
    <row r="63" spans="2:36" ht="15" customHeight="1" x14ac:dyDescent="0.2">
      <c r="B63" s="54">
        <v>2019</v>
      </c>
      <c r="C63" s="54">
        <v>2019</v>
      </c>
      <c r="D63" s="55" t="s">
        <v>36</v>
      </c>
      <c r="E63" s="55" t="s">
        <v>37</v>
      </c>
      <c r="F63" s="55" t="s">
        <v>22</v>
      </c>
      <c r="G63" s="55" t="s">
        <v>38</v>
      </c>
      <c r="H63" s="54">
        <v>2021</v>
      </c>
      <c r="I63" s="54">
        <v>30</v>
      </c>
      <c r="J63" s="54">
        <v>0</v>
      </c>
      <c r="K63" s="56">
        <v>44610</v>
      </c>
    </row>
    <row r="64" spans="2:36" x14ac:dyDescent="0.2">
      <c r="B64" s="54">
        <v>2019</v>
      </c>
      <c r="C64" s="54">
        <v>2018</v>
      </c>
      <c r="D64" s="55" t="s">
        <v>45</v>
      </c>
      <c r="E64" s="55" t="s">
        <v>46</v>
      </c>
      <c r="F64" s="55" t="s">
        <v>16</v>
      </c>
      <c r="G64" s="55" t="s">
        <v>47</v>
      </c>
      <c r="H64" s="54">
        <v>2021</v>
      </c>
      <c r="I64" s="54">
        <v>30</v>
      </c>
      <c r="J64" s="54">
        <v>0</v>
      </c>
      <c r="K64" s="56">
        <v>44610</v>
      </c>
    </row>
    <row r="65" spans="2:14" x14ac:dyDescent="0.2">
      <c r="B65" s="54">
        <v>2019</v>
      </c>
      <c r="C65" s="54">
        <v>2019</v>
      </c>
      <c r="D65" s="55" t="s">
        <v>84</v>
      </c>
      <c r="E65" s="55" t="s">
        <v>31</v>
      </c>
      <c r="F65" s="55" t="s">
        <v>22</v>
      </c>
      <c r="G65" s="55" t="s">
        <v>85</v>
      </c>
      <c r="H65" s="54">
        <v>2021</v>
      </c>
      <c r="I65" s="54">
        <v>30</v>
      </c>
      <c r="J65" s="54">
        <v>0</v>
      </c>
      <c r="K65" s="56">
        <v>44610</v>
      </c>
    </row>
    <row r="66" spans="2:14" x14ac:dyDescent="0.2">
      <c r="B66" s="54">
        <v>2019</v>
      </c>
      <c r="C66" s="54">
        <v>2018</v>
      </c>
      <c r="D66" s="55" t="s">
        <v>89</v>
      </c>
      <c r="E66" s="55" t="s">
        <v>90</v>
      </c>
      <c r="F66" s="55" t="s">
        <v>22</v>
      </c>
      <c r="G66" s="55" t="s">
        <v>91</v>
      </c>
      <c r="H66" s="54">
        <v>2021</v>
      </c>
      <c r="I66" s="54">
        <v>30</v>
      </c>
      <c r="J66" s="54">
        <v>0</v>
      </c>
      <c r="K66" s="56">
        <v>44610</v>
      </c>
    </row>
    <row r="67" spans="2:14" x14ac:dyDescent="0.2">
      <c r="B67" s="54">
        <v>2018</v>
      </c>
      <c r="C67" s="54">
        <v>2018</v>
      </c>
      <c r="D67" s="55" t="s">
        <v>111</v>
      </c>
      <c r="E67" s="55" t="s">
        <v>112</v>
      </c>
      <c r="F67" s="55" t="s">
        <v>16</v>
      </c>
      <c r="G67" s="55" t="s">
        <v>113</v>
      </c>
      <c r="H67" s="54">
        <v>2020</v>
      </c>
      <c r="I67" s="54">
        <v>27</v>
      </c>
      <c r="J67" s="54">
        <v>0</v>
      </c>
      <c r="K67" s="56">
        <v>44613</v>
      </c>
      <c r="M67" s="30">
        <v>18</v>
      </c>
      <c r="N67" s="30">
        <f>COUNTIF($I$62:$I$86,18)</f>
        <v>0</v>
      </c>
    </row>
    <row r="68" spans="2:14" x14ac:dyDescent="0.2">
      <c r="B68" s="54">
        <v>2019</v>
      </c>
      <c r="C68" s="54">
        <v>2019</v>
      </c>
      <c r="D68" s="55" t="s">
        <v>24</v>
      </c>
      <c r="E68" s="55" t="s">
        <v>25</v>
      </c>
      <c r="F68" s="55" t="s">
        <v>22</v>
      </c>
      <c r="G68" s="55" t="s">
        <v>26</v>
      </c>
      <c r="H68" s="54">
        <v>2021</v>
      </c>
      <c r="I68" s="54">
        <v>28</v>
      </c>
      <c r="J68" s="54">
        <v>0</v>
      </c>
      <c r="K68" s="56">
        <v>44613</v>
      </c>
      <c r="M68" s="30">
        <v>19</v>
      </c>
      <c r="N68" s="30">
        <f>COUNTIF($I$62:$I$86,19)</f>
        <v>0</v>
      </c>
    </row>
    <row r="69" spans="2:14" x14ac:dyDescent="0.2">
      <c r="B69" s="54">
        <v>2019</v>
      </c>
      <c r="C69" s="54">
        <v>2019</v>
      </c>
      <c r="D69" s="55" t="s">
        <v>30</v>
      </c>
      <c r="E69" s="55" t="s">
        <v>31</v>
      </c>
      <c r="F69" s="55" t="s">
        <v>22</v>
      </c>
      <c r="G69" s="55" t="s">
        <v>32</v>
      </c>
      <c r="H69" s="54">
        <v>2021</v>
      </c>
      <c r="I69" s="54">
        <v>27</v>
      </c>
      <c r="J69" s="54">
        <v>0</v>
      </c>
      <c r="K69" s="56">
        <v>44613</v>
      </c>
      <c r="M69" s="30">
        <v>20</v>
      </c>
      <c r="N69" s="30">
        <f>COUNTIF($I$62:$I$86,20)</f>
        <v>0</v>
      </c>
    </row>
    <row r="70" spans="2:14" x14ac:dyDescent="0.2">
      <c r="B70" s="54">
        <v>2019</v>
      </c>
      <c r="C70" s="54">
        <v>2019</v>
      </c>
      <c r="D70" s="55" t="s">
        <v>42</v>
      </c>
      <c r="E70" s="55" t="s">
        <v>43</v>
      </c>
      <c r="F70" s="55" t="s">
        <v>22</v>
      </c>
      <c r="G70" s="55" t="s">
        <v>44</v>
      </c>
      <c r="H70" s="54">
        <v>2021</v>
      </c>
      <c r="I70" s="54">
        <v>24</v>
      </c>
      <c r="J70" s="54">
        <v>0</v>
      </c>
      <c r="K70" s="56">
        <v>44613</v>
      </c>
      <c r="M70" s="30">
        <v>21</v>
      </c>
      <c r="N70" s="30">
        <f>COUNTIF($I$62:$I$86,21)</f>
        <v>0</v>
      </c>
    </row>
    <row r="71" spans="2:14" x14ac:dyDescent="0.2">
      <c r="B71" s="54">
        <v>2019</v>
      </c>
      <c r="C71" s="54">
        <v>2019</v>
      </c>
      <c r="D71" s="55" t="s">
        <v>51</v>
      </c>
      <c r="E71" s="55" t="s">
        <v>52</v>
      </c>
      <c r="F71" s="55" t="s">
        <v>22</v>
      </c>
      <c r="G71" s="55" t="s">
        <v>53</v>
      </c>
      <c r="H71" s="54">
        <v>2021</v>
      </c>
      <c r="I71" s="54">
        <v>27</v>
      </c>
      <c r="J71" s="54">
        <v>0</v>
      </c>
      <c r="K71" s="56">
        <v>44613</v>
      </c>
      <c r="M71" s="30">
        <v>22</v>
      </c>
      <c r="N71" s="30">
        <f>COUNTIF($I$62:$I$86,22)</f>
        <v>0</v>
      </c>
    </row>
    <row r="72" spans="2:14" x14ac:dyDescent="0.2">
      <c r="B72" s="54">
        <v>2019</v>
      </c>
      <c r="C72" s="54">
        <v>2019</v>
      </c>
      <c r="D72" s="55" t="s">
        <v>54</v>
      </c>
      <c r="E72" s="55" t="s">
        <v>40</v>
      </c>
      <c r="F72" s="55" t="s">
        <v>22</v>
      </c>
      <c r="G72" s="55" t="s">
        <v>55</v>
      </c>
      <c r="H72" s="54">
        <v>2021</v>
      </c>
      <c r="I72" s="54">
        <v>27</v>
      </c>
      <c r="J72" s="54">
        <v>0</v>
      </c>
      <c r="K72" s="56">
        <v>44613</v>
      </c>
      <c r="M72" s="30">
        <v>23</v>
      </c>
      <c r="N72" s="30">
        <f>COUNTIF($I$62:$I$86,23)</f>
        <v>0</v>
      </c>
    </row>
    <row r="73" spans="2:14" x14ac:dyDescent="0.2">
      <c r="B73" s="54">
        <v>2019</v>
      </c>
      <c r="C73" s="54">
        <v>2019</v>
      </c>
      <c r="D73" s="55" t="s">
        <v>59</v>
      </c>
      <c r="E73" s="55" t="s">
        <v>31</v>
      </c>
      <c r="F73" s="55" t="s">
        <v>22</v>
      </c>
      <c r="G73" s="55" t="s">
        <v>60</v>
      </c>
      <c r="H73" s="54">
        <v>2021</v>
      </c>
      <c r="I73" s="54">
        <v>27</v>
      </c>
      <c r="J73" s="54">
        <v>0</v>
      </c>
      <c r="K73" s="56">
        <v>44613</v>
      </c>
      <c r="M73" s="30">
        <v>24</v>
      </c>
      <c r="N73" s="30">
        <f>COUNTIF($I$62:$I$86,24)</f>
        <v>2</v>
      </c>
    </row>
    <row r="74" spans="2:14" x14ac:dyDescent="0.2">
      <c r="B74" s="54">
        <v>2019</v>
      </c>
      <c r="C74" s="54">
        <v>2019</v>
      </c>
      <c r="D74" s="55" t="s">
        <v>61</v>
      </c>
      <c r="E74" s="55" t="s">
        <v>52</v>
      </c>
      <c r="F74" s="55" t="s">
        <v>22</v>
      </c>
      <c r="G74" s="55" t="s">
        <v>62</v>
      </c>
      <c r="H74" s="54">
        <v>2021</v>
      </c>
      <c r="I74" s="54">
        <v>26</v>
      </c>
      <c r="J74" s="54">
        <v>0</v>
      </c>
      <c r="K74" s="56">
        <v>44613</v>
      </c>
      <c r="M74" s="30">
        <v>25</v>
      </c>
      <c r="N74" s="30">
        <f>COUNTIF($I$62:$I$86,25)</f>
        <v>0</v>
      </c>
    </row>
    <row r="75" spans="2:14" x14ac:dyDescent="0.2">
      <c r="B75" s="54">
        <v>2019</v>
      </c>
      <c r="C75" s="54">
        <v>2019</v>
      </c>
      <c r="D75" s="55" t="s">
        <v>69</v>
      </c>
      <c r="E75" s="55" t="s">
        <v>70</v>
      </c>
      <c r="F75" s="55" t="s">
        <v>22</v>
      </c>
      <c r="G75" s="55" t="s">
        <v>71</v>
      </c>
      <c r="H75" s="54">
        <v>2021</v>
      </c>
      <c r="I75" s="54">
        <v>28</v>
      </c>
      <c r="J75" s="54">
        <v>0</v>
      </c>
      <c r="K75" s="56">
        <v>44613</v>
      </c>
      <c r="M75" s="30">
        <v>26</v>
      </c>
      <c r="N75" s="30">
        <f>COUNTIF($I$62:$I$86,26)</f>
        <v>5</v>
      </c>
    </row>
    <row r="76" spans="2:14" x14ac:dyDescent="0.2">
      <c r="B76" s="54">
        <v>2019</v>
      </c>
      <c r="C76" s="54">
        <v>2019</v>
      </c>
      <c r="D76" s="55" t="s">
        <v>75</v>
      </c>
      <c r="E76" s="55" t="s">
        <v>76</v>
      </c>
      <c r="F76" s="55" t="s">
        <v>22</v>
      </c>
      <c r="G76" s="55" t="s">
        <v>77</v>
      </c>
      <c r="H76" s="54">
        <v>2021</v>
      </c>
      <c r="I76" s="54">
        <v>26</v>
      </c>
      <c r="J76" s="54">
        <v>0</v>
      </c>
      <c r="K76" s="56">
        <v>44613</v>
      </c>
      <c r="M76" s="30">
        <v>27</v>
      </c>
      <c r="N76" s="30">
        <f>COUNTIF($I$62:$I$86,27)</f>
        <v>7</v>
      </c>
    </row>
    <row r="77" spans="2:14" x14ac:dyDescent="0.2">
      <c r="B77" s="54">
        <v>2019</v>
      </c>
      <c r="C77" s="54">
        <v>2019</v>
      </c>
      <c r="D77" s="55" t="s">
        <v>78</v>
      </c>
      <c r="E77" s="55" t="s">
        <v>79</v>
      </c>
      <c r="F77" s="55" t="s">
        <v>22</v>
      </c>
      <c r="G77" s="55" t="s">
        <v>80</v>
      </c>
      <c r="H77" s="54">
        <v>2021</v>
      </c>
      <c r="I77" s="54">
        <v>28</v>
      </c>
      <c r="J77" s="54">
        <v>0</v>
      </c>
      <c r="K77" s="56">
        <v>44613</v>
      </c>
      <c r="M77" s="30">
        <v>28</v>
      </c>
      <c r="N77" s="30">
        <f>COUNTIF($I$62:$I$86,28)</f>
        <v>4</v>
      </c>
    </row>
    <row r="78" spans="2:14" x14ac:dyDescent="0.2">
      <c r="B78" s="54">
        <v>2019</v>
      </c>
      <c r="C78" s="54">
        <v>2018</v>
      </c>
      <c r="D78" s="55" t="s">
        <v>81</v>
      </c>
      <c r="E78" s="55" t="s">
        <v>82</v>
      </c>
      <c r="F78" s="55" t="s">
        <v>16</v>
      </c>
      <c r="G78" s="55" t="s">
        <v>83</v>
      </c>
      <c r="H78" s="54">
        <v>2021</v>
      </c>
      <c r="I78" s="54">
        <v>27</v>
      </c>
      <c r="J78" s="54">
        <v>0</v>
      </c>
      <c r="K78" s="56">
        <v>44613</v>
      </c>
      <c r="M78" s="30">
        <v>29</v>
      </c>
      <c r="N78" s="30">
        <f>COUNTIF($I$62:$I$86,29)</f>
        <v>2</v>
      </c>
    </row>
    <row r="79" spans="2:14" x14ac:dyDescent="0.2">
      <c r="B79" s="54">
        <v>2019</v>
      </c>
      <c r="C79" s="54">
        <v>2019</v>
      </c>
      <c r="D79" s="55" t="s">
        <v>33</v>
      </c>
      <c r="E79" s="55" t="s">
        <v>34</v>
      </c>
      <c r="F79" s="55" t="s">
        <v>22</v>
      </c>
      <c r="G79" s="55" t="s">
        <v>35</v>
      </c>
      <c r="H79" s="54">
        <v>2021</v>
      </c>
      <c r="I79" s="54">
        <v>28</v>
      </c>
      <c r="J79" s="54">
        <v>0</v>
      </c>
      <c r="K79" s="56">
        <v>44725</v>
      </c>
      <c r="M79" s="30">
        <v>30</v>
      </c>
      <c r="N79" s="30">
        <f>COUNTIF($I$62:$I$86,30)</f>
        <v>5</v>
      </c>
    </row>
    <row r="80" spans="2:14" x14ac:dyDescent="0.2">
      <c r="B80" s="54">
        <v>2019</v>
      </c>
      <c r="C80" s="54">
        <v>2019</v>
      </c>
      <c r="D80" s="55" t="s">
        <v>39</v>
      </c>
      <c r="E80" s="55" t="s">
        <v>40</v>
      </c>
      <c r="F80" s="55" t="s">
        <v>22</v>
      </c>
      <c r="G80" s="55" t="s">
        <v>41</v>
      </c>
      <c r="H80" s="54">
        <v>2021</v>
      </c>
      <c r="I80" s="54">
        <v>26</v>
      </c>
      <c r="J80" s="54">
        <v>0</v>
      </c>
      <c r="K80" s="56">
        <v>44725</v>
      </c>
      <c r="M80" s="30" t="s">
        <v>363</v>
      </c>
      <c r="N80" s="30">
        <f>COUNTIF($I$62:$I$86,31)</f>
        <v>0</v>
      </c>
    </row>
    <row r="81" spans="1:11" x14ac:dyDescent="0.2">
      <c r="B81" s="54">
        <v>2019</v>
      </c>
      <c r="C81" s="54">
        <v>2019</v>
      </c>
      <c r="D81" s="55" t="s">
        <v>48</v>
      </c>
      <c r="E81" s="55" t="s">
        <v>49</v>
      </c>
      <c r="F81" s="55" t="s">
        <v>22</v>
      </c>
      <c r="G81" s="55" t="s">
        <v>50</v>
      </c>
      <c r="H81" s="54">
        <v>2021</v>
      </c>
      <c r="I81" s="54">
        <v>27</v>
      </c>
      <c r="J81" s="54">
        <v>0</v>
      </c>
      <c r="K81" s="56">
        <v>44725</v>
      </c>
    </row>
    <row r="82" spans="1:11" x14ac:dyDescent="0.2">
      <c r="B82" s="54">
        <v>2019</v>
      </c>
      <c r="C82" s="54">
        <v>2019</v>
      </c>
      <c r="D82" s="55" t="s">
        <v>20</v>
      </c>
      <c r="E82" s="55" t="s">
        <v>21</v>
      </c>
      <c r="F82" s="55" t="s">
        <v>22</v>
      </c>
      <c r="G82" s="55" t="s">
        <v>23</v>
      </c>
      <c r="H82" s="54">
        <v>2021</v>
      </c>
      <c r="I82" s="54">
        <v>26</v>
      </c>
      <c r="J82" s="54">
        <v>0</v>
      </c>
      <c r="K82" s="56">
        <v>44767</v>
      </c>
    </row>
    <row r="83" spans="1:11" x14ac:dyDescent="0.2">
      <c r="B83" s="54">
        <v>2019</v>
      </c>
      <c r="C83" s="54">
        <v>2018</v>
      </c>
      <c r="D83" s="55" t="s">
        <v>66</v>
      </c>
      <c r="E83" s="55" t="s">
        <v>67</v>
      </c>
      <c r="F83" s="55" t="s">
        <v>16</v>
      </c>
      <c r="G83" s="55" t="s">
        <v>68</v>
      </c>
      <c r="H83" s="54">
        <v>2021</v>
      </c>
      <c r="I83" s="54">
        <v>26</v>
      </c>
      <c r="J83" s="54">
        <v>0</v>
      </c>
      <c r="K83" s="56">
        <v>44767</v>
      </c>
    </row>
    <row r="84" spans="1:11" x14ac:dyDescent="0.2">
      <c r="B84" s="54">
        <v>2019</v>
      </c>
      <c r="C84" s="54">
        <v>2019</v>
      </c>
      <c r="D84" s="55" t="s">
        <v>72</v>
      </c>
      <c r="E84" s="55" t="s">
        <v>73</v>
      </c>
      <c r="F84" s="55" t="s">
        <v>22</v>
      </c>
      <c r="G84" s="55" t="s">
        <v>74</v>
      </c>
      <c r="H84" s="54">
        <v>2021</v>
      </c>
      <c r="I84" s="54">
        <v>29</v>
      </c>
      <c r="J84" s="54">
        <v>0</v>
      </c>
      <c r="K84" s="56">
        <v>44767</v>
      </c>
    </row>
    <row r="85" spans="1:11" x14ac:dyDescent="0.2">
      <c r="B85" s="54">
        <v>2019</v>
      </c>
      <c r="C85" s="54">
        <v>2019</v>
      </c>
      <c r="D85" s="55" t="s">
        <v>86</v>
      </c>
      <c r="E85" s="55" t="s">
        <v>87</v>
      </c>
      <c r="F85" s="55" t="s">
        <v>22</v>
      </c>
      <c r="G85" s="55" t="s">
        <v>88</v>
      </c>
      <c r="H85" s="54">
        <v>2021</v>
      </c>
      <c r="I85" s="54">
        <v>29</v>
      </c>
      <c r="J85" s="54">
        <v>0</v>
      </c>
      <c r="K85" s="56">
        <v>44823</v>
      </c>
    </row>
    <row r="86" spans="1:11" x14ac:dyDescent="0.2">
      <c r="B86" s="54">
        <v>2019</v>
      </c>
      <c r="C86" s="54">
        <v>2018</v>
      </c>
      <c r="D86" s="55" t="s">
        <v>63</v>
      </c>
      <c r="E86" s="55" t="s">
        <v>64</v>
      </c>
      <c r="F86" s="55" t="s">
        <v>16</v>
      </c>
      <c r="G86" s="55" t="s">
        <v>65</v>
      </c>
      <c r="H86" s="54">
        <v>2021</v>
      </c>
      <c r="I86" s="54">
        <v>24</v>
      </c>
      <c r="J86" s="54">
        <v>0</v>
      </c>
      <c r="K86" s="56">
        <v>44907</v>
      </c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4.25" customHeight="1" x14ac:dyDescent="0.25">
      <c r="A88"/>
      <c r="B88"/>
      <c r="C88"/>
      <c r="D88"/>
      <c r="E88"/>
      <c r="F88"/>
      <c r="G88"/>
      <c r="H88"/>
      <c r="I88"/>
      <c r="J88"/>
      <c r="K88"/>
    </row>
  </sheetData>
  <sortState ref="B5:K88">
    <sortCondition ref="K4:K88"/>
  </sortState>
  <mergeCells count="3">
    <mergeCell ref="K1:O2"/>
    <mergeCell ref="J1:J2"/>
    <mergeCell ref="P1:P2"/>
  </mergeCells>
  <phoneticPr fontId="8" type="noConversion"/>
  <conditionalFormatting sqref="J14:J64 AQ35:AQ1048576 Z23:Z1048576 Z1:Z3 AQ1:AQ3">
    <cfRule type="cellIs" dxfId="26" priority="3" operator="equal">
      <formula>1</formula>
    </cfRule>
  </conditionalFormatting>
  <conditionalFormatting sqref="J1 J3:J86 J89:J1048576">
    <cfRule type="cellIs" dxfId="25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48" zoomScale="85" zoomScaleNormal="85" workbookViewId="0">
      <selection activeCell="N28" sqref="N28"/>
    </sheetView>
  </sheetViews>
  <sheetFormatPr defaultRowHeight="14.25" x14ac:dyDescent="0.2"/>
  <cols>
    <col min="1" max="1" width="9.140625" style="23"/>
    <col min="2" max="2" width="9.28515625" style="23" bestFit="1" customWidth="1"/>
    <col min="3" max="3" width="18.140625" style="23" bestFit="1" customWidth="1"/>
    <col min="4" max="6" width="9.140625" style="23"/>
    <col min="7" max="9" width="9.28515625" style="23" bestFit="1" customWidth="1"/>
    <col min="10" max="10" width="20.5703125" style="23" bestFit="1" customWidth="1"/>
    <col min="11" max="16384" width="9.140625" style="23"/>
  </cols>
  <sheetData>
    <row r="1" spans="1:14" x14ac:dyDescent="0.2">
      <c r="C1" s="17" t="s">
        <v>367</v>
      </c>
      <c r="D1" s="149" t="s">
        <v>368</v>
      </c>
      <c r="E1" s="149"/>
      <c r="F1" s="149"/>
      <c r="G1" s="149"/>
      <c r="H1" s="25">
        <v>5</v>
      </c>
    </row>
    <row r="3" spans="1:14" s="28" customFormat="1" ht="12" x14ac:dyDescent="0.2">
      <c r="B3" s="27" t="s">
        <v>0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10</v>
      </c>
      <c r="I3" s="27" t="s">
        <v>12</v>
      </c>
      <c r="J3" s="26" t="s">
        <v>13</v>
      </c>
    </row>
    <row r="4" spans="1:14" x14ac:dyDescent="0.2">
      <c r="A4" s="23">
        <v>1</v>
      </c>
      <c r="B4" s="48">
        <v>2011</v>
      </c>
      <c r="C4" s="49" t="s">
        <v>265</v>
      </c>
      <c r="D4" s="49" t="s">
        <v>266</v>
      </c>
      <c r="E4" s="49" t="s">
        <v>16</v>
      </c>
      <c r="F4" s="49" t="s">
        <v>267</v>
      </c>
      <c r="G4" s="48">
        <v>2011</v>
      </c>
      <c r="H4" s="48">
        <v>23</v>
      </c>
      <c r="I4" s="48">
        <v>0</v>
      </c>
      <c r="J4" s="50">
        <v>41683</v>
      </c>
    </row>
    <row r="5" spans="1:14" x14ac:dyDescent="0.2">
      <c r="A5" s="23">
        <v>2</v>
      </c>
      <c r="B5" s="48">
        <v>2013</v>
      </c>
      <c r="C5" s="49" t="s">
        <v>260</v>
      </c>
      <c r="D5" s="49" t="s">
        <v>261</v>
      </c>
      <c r="E5" s="49" t="s">
        <v>16</v>
      </c>
      <c r="F5" s="49" t="s">
        <v>262</v>
      </c>
      <c r="G5" s="48">
        <v>2013</v>
      </c>
      <c r="H5" s="48">
        <v>22</v>
      </c>
      <c r="I5" s="48">
        <v>0</v>
      </c>
      <c r="J5" s="50">
        <v>42046</v>
      </c>
    </row>
    <row r="6" spans="1:14" x14ac:dyDescent="0.2">
      <c r="A6" s="23">
        <v>3</v>
      </c>
      <c r="B6" s="48">
        <v>2013</v>
      </c>
      <c r="C6" s="49" t="s">
        <v>263</v>
      </c>
      <c r="D6" s="49" t="s">
        <v>82</v>
      </c>
      <c r="E6" s="49" t="s">
        <v>16</v>
      </c>
      <c r="F6" s="49" t="s">
        <v>264</v>
      </c>
      <c r="G6" s="48">
        <v>2013</v>
      </c>
      <c r="H6" s="48">
        <v>20</v>
      </c>
      <c r="I6" s="48">
        <v>0</v>
      </c>
      <c r="J6" s="50">
        <v>42046</v>
      </c>
    </row>
    <row r="7" spans="1:14" x14ac:dyDescent="0.2">
      <c r="A7" s="23">
        <v>4</v>
      </c>
      <c r="B7" s="48">
        <v>2015</v>
      </c>
      <c r="C7" s="49" t="s">
        <v>257</v>
      </c>
      <c r="D7" s="49" t="s">
        <v>258</v>
      </c>
      <c r="E7" s="49" t="s">
        <v>16</v>
      </c>
      <c r="F7" s="49" t="s">
        <v>259</v>
      </c>
      <c r="G7" s="48">
        <v>2015</v>
      </c>
      <c r="H7" s="48">
        <v>28</v>
      </c>
      <c r="I7" s="48">
        <v>0</v>
      </c>
      <c r="J7" s="50">
        <v>42537</v>
      </c>
    </row>
    <row r="8" spans="1:14" x14ac:dyDescent="0.2">
      <c r="A8" s="23">
        <v>5</v>
      </c>
      <c r="B8" s="48">
        <v>2019</v>
      </c>
      <c r="C8" s="49" t="s">
        <v>57</v>
      </c>
      <c r="D8" s="49" t="s">
        <v>361</v>
      </c>
      <c r="E8" s="49" t="s">
        <v>16</v>
      </c>
      <c r="F8" s="49" t="s">
        <v>362</v>
      </c>
      <c r="G8" s="48">
        <v>2015</v>
      </c>
      <c r="H8" s="48">
        <v>25</v>
      </c>
      <c r="I8" s="48">
        <v>0</v>
      </c>
      <c r="J8" s="50">
        <v>42544</v>
      </c>
    </row>
    <row r="9" spans="1:14" x14ac:dyDescent="0.2">
      <c r="A9" s="23">
        <v>6</v>
      </c>
      <c r="B9" s="48">
        <v>2015</v>
      </c>
      <c r="C9" s="49" t="s">
        <v>69</v>
      </c>
      <c r="D9" s="49" t="s">
        <v>266</v>
      </c>
      <c r="E9" s="49" t="s">
        <v>16</v>
      </c>
      <c r="F9" s="49" t="s">
        <v>426</v>
      </c>
      <c r="G9" s="48">
        <v>2015</v>
      </c>
      <c r="H9" s="48">
        <v>20</v>
      </c>
      <c r="I9" s="48">
        <v>0</v>
      </c>
      <c r="J9" s="50">
        <v>42570</v>
      </c>
    </row>
    <row r="10" spans="1:14" x14ac:dyDescent="0.2">
      <c r="A10" s="23">
        <v>7</v>
      </c>
      <c r="B10" s="48">
        <v>2016</v>
      </c>
      <c r="C10" s="49" t="s">
        <v>424</v>
      </c>
      <c r="D10" s="49" t="s">
        <v>67</v>
      </c>
      <c r="E10" s="49" t="s">
        <v>16</v>
      </c>
      <c r="F10" s="49" t="s">
        <v>425</v>
      </c>
      <c r="G10" s="48">
        <v>2016</v>
      </c>
      <c r="H10" s="48">
        <v>22</v>
      </c>
      <c r="I10" s="48">
        <v>0</v>
      </c>
      <c r="J10" s="50">
        <v>42901</v>
      </c>
    </row>
    <row r="11" spans="1:14" x14ac:dyDescent="0.2">
      <c r="A11" s="23">
        <v>8</v>
      </c>
      <c r="B11" s="48">
        <v>2016</v>
      </c>
      <c r="C11" s="49" t="s">
        <v>242</v>
      </c>
      <c r="D11" s="49" t="s">
        <v>243</v>
      </c>
      <c r="E11" s="49" t="s">
        <v>22</v>
      </c>
      <c r="F11" s="49" t="s">
        <v>244</v>
      </c>
      <c r="G11" s="48">
        <v>2016</v>
      </c>
      <c r="H11" s="48">
        <v>25</v>
      </c>
      <c r="I11" s="48">
        <v>0</v>
      </c>
      <c r="J11" s="50">
        <v>42926</v>
      </c>
      <c r="M11" s="30">
        <v>18</v>
      </c>
      <c r="N11" s="30">
        <f>COUNTIF($H$4:$H$98,18)</f>
        <v>0</v>
      </c>
    </row>
    <row r="12" spans="1:14" x14ac:dyDescent="0.2">
      <c r="A12" s="23">
        <v>9</v>
      </c>
      <c r="B12" s="48">
        <v>2016</v>
      </c>
      <c r="C12" s="49" t="s">
        <v>254</v>
      </c>
      <c r="D12" s="49" t="s">
        <v>255</v>
      </c>
      <c r="E12" s="49" t="s">
        <v>22</v>
      </c>
      <c r="F12" s="49" t="s">
        <v>256</v>
      </c>
      <c r="G12" s="48">
        <v>2016</v>
      </c>
      <c r="H12" s="48">
        <v>25</v>
      </c>
      <c r="I12" s="48">
        <v>0</v>
      </c>
      <c r="J12" s="50">
        <v>42926</v>
      </c>
      <c r="M12" s="30">
        <v>19</v>
      </c>
      <c r="N12" s="30">
        <f>COUNTIF($H$4:$H$98,19)</f>
        <v>0</v>
      </c>
    </row>
    <row r="13" spans="1:14" x14ac:dyDescent="0.2">
      <c r="A13" s="23">
        <v>10</v>
      </c>
      <c r="B13" s="48">
        <v>2016</v>
      </c>
      <c r="C13" s="49" t="s">
        <v>245</v>
      </c>
      <c r="D13" s="49" t="s">
        <v>246</v>
      </c>
      <c r="E13" s="49" t="s">
        <v>22</v>
      </c>
      <c r="F13" s="49" t="s">
        <v>247</v>
      </c>
      <c r="G13" s="48">
        <v>2016</v>
      </c>
      <c r="H13" s="48">
        <v>24</v>
      </c>
      <c r="I13" s="48">
        <v>0</v>
      </c>
      <c r="J13" s="50">
        <v>43073</v>
      </c>
      <c r="M13" s="30">
        <v>20</v>
      </c>
      <c r="N13" s="30">
        <f>COUNTIF($H$4:$H$98,20)</f>
        <v>4</v>
      </c>
    </row>
    <row r="14" spans="1:14" x14ac:dyDescent="0.2">
      <c r="A14" s="23">
        <v>11</v>
      </c>
      <c r="B14" s="48">
        <v>2016</v>
      </c>
      <c r="C14" s="49" t="s">
        <v>251</v>
      </c>
      <c r="D14" s="49" t="s">
        <v>252</v>
      </c>
      <c r="E14" s="49" t="s">
        <v>22</v>
      </c>
      <c r="F14" s="49" t="s">
        <v>253</v>
      </c>
      <c r="G14" s="48">
        <v>2016</v>
      </c>
      <c r="H14" s="48">
        <v>20</v>
      </c>
      <c r="I14" s="48">
        <v>0</v>
      </c>
      <c r="J14" s="50">
        <v>43073</v>
      </c>
      <c r="M14" s="30">
        <v>21</v>
      </c>
      <c r="N14" s="30">
        <f>COUNTIF($H$4:$H$98,21)</f>
        <v>7</v>
      </c>
    </row>
    <row r="15" spans="1:14" x14ac:dyDescent="0.2">
      <c r="A15" s="23">
        <v>12</v>
      </c>
      <c r="B15" s="48">
        <v>2016</v>
      </c>
      <c r="C15" s="49" t="s">
        <v>248</v>
      </c>
      <c r="D15" s="49" t="s">
        <v>249</v>
      </c>
      <c r="E15" s="49" t="s">
        <v>16</v>
      </c>
      <c r="F15" s="49" t="s">
        <v>250</v>
      </c>
      <c r="G15" s="48">
        <v>2016</v>
      </c>
      <c r="H15" s="48">
        <v>22</v>
      </c>
      <c r="I15" s="48">
        <v>0</v>
      </c>
      <c r="J15" s="50">
        <v>43143</v>
      </c>
      <c r="M15" s="30">
        <v>22</v>
      </c>
      <c r="N15" s="30">
        <f>COUNTIF($H$4:$H$98,22)</f>
        <v>17</v>
      </c>
    </row>
    <row r="16" spans="1:14" x14ac:dyDescent="0.2">
      <c r="A16" s="23">
        <v>13</v>
      </c>
      <c r="B16" s="48">
        <v>2017</v>
      </c>
      <c r="C16" s="49" t="s">
        <v>186</v>
      </c>
      <c r="D16" s="49" t="s">
        <v>187</v>
      </c>
      <c r="E16" s="49" t="s">
        <v>16</v>
      </c>
      <c r="F16" s="49" t="s">
        <v>188</v>
      </c>
      <c r="G16" s="48">
        <v>2017</v>
      </c>
      <c r="H16" s="48">
        <v>28</v>
      </c>
      <c r="I16" s="48">
        <v>0</v>
      </c>
      <c r="J16" s="50">
        <v>43265</v>
      </c>
      <c r="M16" s="30">
        <v>23</v>
      </c>
      <c r="N16" s="30">
        <f>COUNTIF($H$4:$H$98,23)</f>
        <v>6</v>
      </c>
    </row>
    <row r="17" spans="1:14" x14ac:dyDescent="0.2">
      <c r="A17" s="23">
        <v>14</v>
      </c>
      <c r="B17" s="48">
        <v>2017</v>
      </c>
      <c r="C17" s="49" t="s">
        <v>203</v>
      </c>
      <c r="D17" s="49" t="s">
        <v>70</v>
      </c>
      <c r="E17" s="49" t="s">
        <v>22</v>
      </c>
      <c r="F17" s="49" t="s">
        <v>204</v>
      </c>
      <c r="G17" s="48">
        <v>2017</v>
      </c>
      <c r="H17" s="48">
        <v>28</v>
      </c>
      <c r="I17" s="48">
        <v>0</v>
      </c>
      <c r="J17" s="50">
        <v>43265</v>
      </c>
      <c r="M17" s="30">
        <v>24</v>
      </c>
      <c r="N17" s="30">
        <f>COUNTIF($H$4:$H$98,24)</f>
        <v>16</v>
      </c>
    </row>
    <row r="18" spans="1:14" x14ac:dyDescent="0.2">
      <c r="A18" s="23">
        <v>15</v>
      </c>
      <c r="B18" s="48">
        <v>2017</v>
      </c>
      <c r="C18" s="49" t="s">
        <v>208</v>
      </c>
      <c r="D18" s="49" t="s">
        <v>209</v>
      </c>
      <c r="E18" s="49" t="s">
        <v>22</v>
      </c>
      <c r="F18" s="49" t="s">
        <v>210</v>
      </c>
      <c r="G18" s="48">
        <v>2017</v>
      </c>
      <c r="H18" s="48">
        <v>31</v>
      </c>
      <c r="I18" s="48">
        <v>1</v>
      </c>
      <c r="J18" s="50">
        <v>43265</v>
      </c>
      <c r="M18" s="30">
        <v>25</v>
      </c>
      <c r="N18" s="30">
        <f>COUNTIF($H$4:$H$98,25)</f>
        <v>11</v>
      </c>
    </row>
    <row r="19" spans="1:14" x14ac:dyDescent="0.2">
      <c r="A19" s="23">
        <v>16</v>
      </c>
      <c r="B19" s="48">
        <v>2017</v>
      </c>
      <c r="C19" s="49" t="s">
        <v>214</v>
      </c>
      <c r="D19" s="49" t="s">
        <v>142</v>
      </c>
      <c r="E19" s="49" t="s">
        <v>22</v>
      </c>
      <c r="F19" s="49" t="s">
        <v>215</v>
      </c>
      <c r="G19" s="48">
        <v>2017</v>
      </c>
      <c r="H19" s="48">
        <v>28</v>
      </c>
      <c r="I19" s="48">
        <v>0</v>
      </c>
      <c r="J19" s="50">
        <v>43290</v>
      </c>
      <c r="M19" s="30">
        <v>26</v>
      </c>
      <c r="N19" s="30">
        <f>COUNTIF($H$4:$H$98,26)</f>
        <v>10</v>
      </c>
    </row>
    <row r="20" spans="1:14" x14ac:dyDescent="0.2">
      <c r="A20" s="23">
        <v>17</v>
      </c>
      <c r="B20" s="48">
        <v>2017</v>
      </c>
      <c r="C20" s="49" t="s">
        <v>189</v>
      </c>
      <c r="D20" s="49" t="s">
        <v>52</v>
      </c>
      <c r="E20" s="49" t="s">
        <v>22</v>
      </c>
      <c r="F20" s="49" t="s">
        <v>190</v>
      </c>
      <c r="G20" s="48">
        <v>2017</v>
      </c>
      <c r="H20" s="48">
        <v>27</v>
      </c>
      <c r="I20" s="48">
        <v>0</v>
      </c>
      <c r="J20" s="50">
        <v>43353</v>
      </c>
      <c r="M20" s="30">
        <v>27</v>
      </c>
      <c r="N20" s="30">
        <f>COUNTIF($H$4:$H$98,27)</f>
        <v>9</v>
      </c>
    </row>
    <row r="21" spans="1:14" x14ac:dyDescent="0.2">
      <c r="A21" s="23">
        <v>18</v>
      </c>
      <c r="B21" s="48">
        <v>2017</v>
      </c>
      <c r="C21" s="49" t="s">
        <v>191</v>
      </c>
      <c r="D21" s="49" t="s">
        <v>192</v>
      </c>
      <c r="E21" s="49" t="s">
        <v>22</v>
      </c>
      <c r="F21" s="49" t="s">
        <v>193</v>
      </c>
      <c r="G21" s="48">
        <v>2017</v>
      </c>
      <c r="H21" s="48">
        <v>27</v>
      </c>
      <c r="I21" s="48">
        <v>0</v>
      </c>
      <c r="J21" s="50">
        <v>43353</v>
      </c>
      <c r="M21" s="30">
        <v>28</v>
      </c>
      <c r="N21" s="30">
        <f>COUNTIF($H$4:$H$98,28)</f>
        <v>13</v>
      </c>
    </row>
    <row r="22" spans="1:14" x14ac:dyDescent="0.2">
      <c r="A22" s="23">
        <v>19</v>
      </c>
      <c r="B22" s="48">
        <v>2017</v>
      </c>
      <c r="C22" s="49" t="s">
        <v>194</v>
      </c>
      <c r="D22" s="49" t="s">
        <v>195</v>
      </c>
      <c r="E22" s="49" t="s">
        <v>22</v>
      </c>
      <c r="F22" s="49" t="s">
        <v>196</v>
      </c>
      <c r="G22" s="48">
        <v>2017</v>
      </c>
      <c r="H22" s="48">
        <v>21</v>
      </c>
      <c r="I22" s="48">
        <v>0</v>
      </c>
      <c r="J22" s="50">
        <v>43353</v>
      </c>
      <c r="M22" s="30">
        <v>29</v>
      </c>
      <c r="N22" s="30">
        <f>COUNTIF($H$4:$H$98,29)</f>
        <v>1</v>
      </c>
    </row>
    <row r="23" spans="1:14" x14ac:dyDescent="0.2">
      <c r="A23" s="23">
        <v>20</v>
      </c>
      <c r="B23" s="48">
        <v>2017</v>
      </c>
      <c r="C23" s="49" t="s">
        <v>216</v>
      </c>
      <c r="D23" s="49" t="s">
        <v>217</v>
      </c>
      <c r="E23" s="49" t="s">
        <v>22</v>
      </c>
      <c r="F23" s="49" t="s">
        <v>218</v>
      </c>
      <c r="G23" s="48">
        <v>2017</v>
      </c>
      <c r="H23" s="48">
        <v>25</v>
      </c>
      <c r="I23" s="48">
        <v>0</v>
      </c>
      <c r="J23" s="50">
        <v>43353</v>
      </c>
      <c r="M23" s="30">
        <v>30</v>
      </c>
      <c r="N23" s="30">
        <f>COUNTIF($H$4:$H$98,30)</f>
        <v>0</v>
      </c>
    </row>
    <row r="24" spans="1:14" x14ac:dyDescent="0.2">
      <c r="A24" s="23">
        <v>21</v>
      </c>
      <c r="B24" s="48">
        <v>2017</v>
      </c>
      <c r="C24" s="49" t="s">
        <v>219</v>
      </c>
      <c r="D24" s="49" t="s">
        <v>52</v>
      </c>
      <c r="E24" s="49" t="s">
        <v>22</v>
      </c>
      <c r="F24" s="49" t="s">
        <v>220</v>
      </c>
      <c r="G24" s="48">
        <v>2017</v>
      </c>
      <c r="H24" s="48">
        <v>25</v>
      </c>
      <c r="I24" s="48">
        <v>0</v>
      </c>
      <c r="J24" s="50">
        <v>43353</v>
      </c>
      <c r="M24" s="30" t="s">
        <v>363</v>
      </c>
      <c r="N24" s="30">
        <f>COUNTIF($H$4:$H$98,31)</f>
        <v>1</v>
      </c>
    </row>
    <row r="25" spans="1:14" x14ac:dyDescent="0.2">
      <c r="A25" s="23">
        <v>22</v>
      </c>
      <c r="B25" s="48">
        <v>2017</v>
      </c>
      <c r="C25" s="49" t="s">
        <v>221</v>
      </c>
      <c r="D25" s="49" t="s">
        <v>222</v>
      </c>
      <c r="E25" s="49" t="s">
        <v>22</v>
      </c>
      <c r="F25" s="49" t="s">
        <v>223</v>
      </c>
      <c r="G25" s="48">
        <v>2017</v>
      </c>
      <c r="H25" s="48">
        <v>28</v>
      </c>
      <c r="I25" s="48">
        <v>0</v>
      </c>
      <c r="J25" s="50">
        <v>43353</v>
      </c>
    </row>
    <row r="26" spans="1:14" x14ac:dyDescent="0.2">
      <c r="A26" s="23">
        <v>23</v>
      </c>
      <c r="B26" s="48">
        <v>2017</v>
      </c>
      <c r="C26" s="49" t="s">
        <v>224</v>
      </c>
      <c r="D26" s="49" t="s">
        <v>40</v>
      </c>
      <c r="E26" s="49" t="s">
        <v>22</v>
      </c>
      <c r="F26" s="49" t="s">
        <v>225</v>
      </c>
      <c r="G26" s="48">
        <v>2017</v>
      </c>
      <c r="H26" s="48">
        <v>26</v>
      </c>
      <c r="I26" s="48">
        <v>0</v>
      </c>
      <c r="J26" s="50">
        <v>43353</v>
      </c>
    </row>
    <row r="27" spans="1:14" x14ac:dyDescent="0.2">
      <c r="A27" s="23">
        <v>24</v>
      </c>
      <c r="B27" s="48">
        <v>2017</v>
      </c>
      <c r="C27" s="49" t="s">
        <v>226</v>
      </c>
      <c r="D27" s="49" t="s">
        <v>227</v>
      </c>
      <c r="E27" s="49" t="s">
        <v>22</v>
      </c>
      <c r="F27" s="49" t="s">
        <v>228</v>
      </c>
      <c r="G27" s="48">
        <v>2017</v>
      </c>
      <c r="H27" s="48">
        <v>25</v>
      </c>
      <c r="I27" s="48">
        <v>0</v>
      </c>
      <c r="J27" s="50">
        <v>43353</v>
      </c>
    </row>
    <row r="28" spans="1:14" x14ac:dyDescent="0.2">
      <c r="A28" s="23">
        <v>25</v>
      </c>
      <c r="B28" s="48">
        <v>2017</v>
      </c>
      <c r="C28" s="49" t="s">
        <v>229</v>
      </c>
      <c r="D28" s="49" t="s">
        <v>230</v>
      </c>
      <c r="E28" s="49" t="s">
        <v>22</v>
      </c>
      <c r="F28" s="49" t="s">
        <v>231</v>
      </c>
      <c r="G28" s="48">
        <v>2017</v>
      </c>
      <c r="H28" s="48">
        <v>24</v>
      </c>
      <c r="I28" s="48">
        <v>0</v>
      </c>
      <c r="J28" s="50">
        <v>43353</v>
      </c>
    </row>
    <row r="29" spans="1:14" x14ac:dyDescent="0.2">
      <c r="A29" s="23">
        <v>26</v>
      </c>
      <c r="B29" s="48">
        <v>2017</v>
      </c>
      <c r="C29" s="49" t="s">
        <v>232</v>
      </c>
      <c r="D29" s="49" t="s">
        <v>233</v>
      </c>
      <c r="E29" s="49" t="s">
        <v>16</v>
      </c>
      <c r="F29" s="49" t="s">
        <v>234</v>
      </c>
      <c r="G29" s="48">
        <v>2017</v>
      </c>
      <c r="H29" s="48">
        <v>28</v>
      </c>
      <c r="I29" s="48">
        <v>0</v>
      </c>
      <c r="J29" s="50">
        <v>43353</v>
      </c>
    </row>
    <row r="30" spans="1:14" x14ac:dyDescent="0.2">
      <c r="A30" s="23">
        <v>27</v>
      </c>
      <c r="B30" s="48">
        <v>2017</v>
      </c>
      <c r="C30" s="49" t="s">
        <v>235</v>
      </c>
      <c r="D30" s="49" t="s">
        <v>126</v>
      </c>
      <c r="E30" s="49" t="s">
        <v>22</v>
      </c>
      <c r="F30" s="49" t="s">
        <v>236</v>
      </c>
      <c r="G30" s="48">
        <v>2017</v>
      </c>
      <c r="H30" s="48">
        <v>24</v>
      </c>
      <c r="I30" s="48">
        <v>0</v>
      </c>
      <c r="J30" s="50">
        <v>43353</v>
      </c>
    </row>
    <row r="31" spans="1:14" x14ac:dyDescent="0.2">
      <c r="A31" s="23">
        <v>28</v>
      </c>
      <c r="B31" s="48">
        <v>2017</v>
      </c>
      <c r="C31" s="49" t="s">
        <v>197</v>
      </c>
      <c r="D31" s="49" t="s">
        <v>198</v>
      </c>
      <c r="E31" s="49" t="s">
        <v>16</v>
      </c>
      <c r="F31" s="49" t="s">
        <v>199</v>
      </c>
      <c r="G31" s="48">
        <v>2017</v>
      </c>
      <c r="H31" s="48">
        <v>27</v>
      </c>
      <c r="I31" s="48">
        <v>0</v>
      </c>
      <c r="J31" s="50">
        <v>43508</v>
      </c>
    </row>
    <row r="32" spans="1:14" x14ac:dyDescent="0.2">
      <c r="A32" s="23">
        <v>29</v>
      </c>
      <c r="B32" s="48">
        <v>2017</v>
      </c>
      <c r="C32" s="49" t="s">
        <v>200</v>
      </c>
      <c r="D32" s="49" t="s">
        <v>201</v>
      </c>
      <c r="E32" s="49" t="s">
        <v>16</v>
      </c>
      <c r="F32" s="49" t="s">
        <v>202</v>
      </c>
      <c r="G32" s="48">
        <v>2017</v>
      </c>
      <c r="H32" s="48">
        <v>25</v>
      </c>
      <c r="I32" s="48">
        <v>0</v>
      </c>
      <c r="J32" s="50">
        <v>43508</v>
      </c>
    </row>
    <row r="33" spans="1:10" x14ac:dyDescent="0.2">
      <c r="A33" s="23">
        <v>30</v>
      </c>
      <c r="B33" s="48">
        <v>2017</v>
      </c>
      <c r="C33" s="49" t="s">
        <v>205</v>
      </c>
      <c r="D33" s="49" t="s">
        <v>206</v>
      </c>
      <c r="E33" s="49" t="s">
        <v>22</v>
      </c>
      <c r="F33" s="49" t="s">
        <v>207</v>
      </c>
      <c r="G33" s="48">
        <v>2017</v>
      </c>
      <c r="H33" s="48">
        <v>28</v>
      </c>
      <c r="I33" s="48">
        <v>0</v>
      </c>
      <c r="J33" s="50">
        <v>43508</v>
      </c>
    </row>
    <row r="34" spans="1:10" x14ac:dyDescent="0.2">
      <c r="A34" s="23">
        <v>31</v>
      </c>
      <c r="B34" s="48">
        <v>2018</v>
      </c>
      <c r="C34" s="49" t="s">
        <v>103</v>
      </c>
      <c r="D34" s="49" t="s">
        <v>37</v>
      </c>
      <c r="E34" s="49" t="s">
        <v>22</v>
      </c>
      <c r="F34" s="49" t="s">
        <v>104</v>
      </c>
      <c r="G34" s="48">
        <v>2018</v>
      </c>
      <c r="H34" s="48">
        <v>24</v>
      </c>
      <c r="I34" s="48">
        <v>0</v>
      </c>
      <c r="J34" s="50">
        <v>43629</v>
      </c>
    </row>
    <row r="35" spans="1:10" x14ac:dyDescent="0.2">
      <c r="A35" s="23">
        <v>32</v>
      </c>
      <c r="B35" s="48">
        <v>2018</v>
      </c>
      <c r="C35" s="49" t="s">
        <v>132</v>
      </c>
      <c r="D35" s="49" t="s">
        <v>133</v>
      </c>
      <c r="E35" s="49" t="s">
        <v>16</v>
      </c>
      <c r="F35" s="49" t="s">
        <v>134</v>
      </c>
      <c r="G35" s="48">
        <v>2018</v>
      </c>
      <c r="H35" s="48">
        <v>27</v>
      </c>
      <c r="I35" s="48">
        <v>0</v>
      </c>
      <c r="J35" s="50">
        <v>43629</v>
      </c>
    </row>
    <row r="36" spans="1:10" x14ac:dyDescent="0.2">
      <c r="A36" s="23">
        <v>33</v>
      </c>
      <c r="B36" s="48">
        <v>2018</v>
      </c>
      <c r="C36" s="49" t="s">
        <v>135</v>
      </c>
      <c r="D36" s="49" t="s">
        <v>136</v>
      </c>
      <c r="E36" s="49" t="s">
        <v>22</v>
      </c>
      <c r="F36" s="49" t="s">
        <v>137</v>
      </c>
      <c r="G36" s="48">
        <v>2018</v>
      </c>
      <c r="H36" s="48">
        <v>28</v>
      </c>
      <c r="I36" s="48">
        <v>0</v>
      </c>
      <c r="J36" s="50">
        <v>43629</v>
      </c>
    </row>
    <row r="37" spans="1:10" x14ac:dyDescent="0.2">
      <c r="A37" s="23">
        <v>34</v>
      </c>
      <c r="B37" s="48">
        <v>2018</v>
      </c>
      <c r="C37" s="49" t="s">
        <v>147</v>
      </c>
      <c r="D37" s="49" t="s">
        <v>148</v>
      </c>
      <c r="E37" s="49" t="s">
        <v>22</v>
      </c>
      <c r="F37" s="49" t="s">
        <v>149</v>
      </c>
      <c r="G37" s="48">
        <v>2018</v>
      </c>
      <c r="H37" s="48">
        <v>21</v>
      </c>
      <c r="I37" s="48">
        <v>0</v>
      </c>
      <c r="J37" s="50">
        <v>43629</v>
      </c>
    </row>
    <row r="38" spans="1:10" x14ac:dyDescent="0.2">
      <c r="A38" s="23">
        <v>35</v>
      </c>
      <c r="B38" s="48">
        <v>2018</v>
      </c>
      <c r="C38" s="49" t="s">
        <v>167</v>
      </c>
      <c r="D38" s="49" t="s">
        <v>168</v>
      </c>
      <c r="E38" s="49" t="s">
        <v>22</v>
      </c>
      <c r="F38" s="49" t="s">
        <v>169</v>
      </c>
      <c r="G38" s="48">
        <v>2018</v>
      </c>
      <c r="H38" s="48">
        <v>24</v>
      </c>
      <c r="I38" s="48">
        <v>0</v>
      </c>
      <c r="J38" s="50">
        <v>43629</v>
      </c>
    </row>
    <row r="39" spans="1:10" x14ac:dyDescent="0.2">
      <c r="A39" s="23">
        <v>36</v>
      </c>
      <c r="B39" s="48">
        <v>2018</v>
      </c>
      <c r="C39" s="49" t="s">
        <v>182</v>
      </c>
      <c r="D39" s="49" t="s">
        <v>163</v>
      </c>
      <c r="E39" s="49" t="s">
        <v>22</v>
      </c>
      <c r="F39" s="49" t="s">
        <v>183</v>
      </c>
      <c r="G39" s="48">
        <v>2018</v>
      </c>
      <c r="H39" s="48">
        <v>24</v>
      </c>
      <c r="I39" s="48">
        <v>0</v>
      </c>
      <c r="J39" s="50">
        <v>43629</v>
      </c>
    </row>
    <row r="40" spans="1:10" x14ac:dyDescent="0.2">
      <c r="A40" s="23">
        <v>37</v>
      </c>
      <c r="B40" s="48">
        <v>2018</v>
      </c>
      <c r="C40" s="49" t="s">
        <v>184</v>
      </c>
      <c r="D40" s="49" t="s">
        <v>49</v>
      </c>
      <c r="E40" s="49" t="s">
        <v>22</v>
      </c>
      <c r="F40" s="49" t="s">
        <v>185</v>
      </c>
      <c r="G40" s="48">
        <v>2018</v>
      </c>
      <c r="H40" s="48">
        <v>27</v>
      </c>
      <c r="I40" s="48">
        <v>0</v>
      </c>
      <c r="J40" s="50">
        <v>43629</v>
      </c>
    </row>
    <row r="41" spans="1:10" x14ac:dyDescent="0.2">
      <c r="A41" s="23">
        <v>38</v>
      </c>
      <c r="B41" s="48">
        <v>2018</v>
      </c>
      <c r="C41" s="49" t="s">
        <v>125</v>
      </c>
      <c r="D41" s="49" t="s">
        <v>126</v>
      </c>
      <c r="E41" s="49" t="s">
        <v>22</v>
      </c>
      <c r="F41" s="49" t="s">
        <v>127</v>
      </c>
      <c r="G41" s="48">
        <v>2018</v>
      </c>
      <c r="H41" s="48">
        <v>23</v>
      </c>
      <c r="I41" s="48">
        <v>0</v>
      </c>
      <c r="J41" s="50">
        <v>43655</v>
      </c>
    </row>
    <row r="42" spans="1:10" x14ac:dyDescent="0.2">
      <c r="A42" s="23">
        <v>39</v>
      </c>
      <c r="B42" s="48">
        <v>2018</v>
      </c>
      <c r="C42" s="49" t="s">
        <v>144</v>
      </c>
      <c r="D42" s="49" t="s">
        <v>145</v>
      </c>
      <c r="E42" s="49" t="s">
        <v>16</v>
      </c>
      <c r="F42" s="49" t="s">
        <v>146</v>
      </c>
      <c r="G42" s="48">
        <v>2018</v>
      </c>
      <c r="H42" s="48">
        <v>24</v>
      </c>
      <c r="I42" s="48">
        <v>0</v>
      </c>
      <c r="J42" s="50">
        <v>43655</v>
      </c>
    </row>
    <row r="43" spans="1:10" x14ac:dyDescent="0.2">
      <c r="A43" s="23">
        <v>40</v>
      </c>
      <c r="B43" s="48">
        <v>2018</v>
      </c>
      <c r="C43" s="49" t="s">
        <v>153</v>
      </c>
      <c r="D43" s="49" t="s">
        <v>154</v>
      </c>
      <c r="E43" s="49" t="s">
        <v>22</v>
      </c>
      <c r="F43" s="49" t="s">
        <v>155</v>
      </c>
      <c r="G43" s="48">
        <v>2018</v>
      </c>
      <c r="H43" s="48">
        <v>24</v>
      </c>
      <c r="I43" s="48">
        <v>0</v>
      </c>
      <c r="J43" s="50">
        <v>43655</v>
      </c>
    </row>
    <row r="44" spans="1:10" x14ac:dyDescent="0.2">
      <c r="A44" s="23">
        <v>41</v>
      </c>
      <c r="B44" s="48">
        <v>2018</v>
      </c>
      <c r="C44" s="49" t="s">
        <v>158</v>
      </c>
      <c r="D44" s="49" t="s">
        <v>25</v>
      </c>
      <c r="E44" s="49" t="s">
        <v>22</v>
      </c>
      <c r="F44" s="49" t="s">
        <v>159</v>
      </c>
      <c r="G44" s="48">
        <v>2018</v>
      </c>
      <c r="H44" s="48">
        <v>24</v>
      </c>
      <c r="I44" s="48">
        <v>0</v>
      </c>
      <c r="J44" s="50">
        <v>43655</v>
      </c>
    </row>
    <row r="45" spans="1:10" x14ac:dyDescent="0.2">
      <c r="A45" s="23">
        <v>42</v>
      </c>
      <c r="B45" s="48">
        <v>2018</v>
      </c>
      <c r="C45" s="49" t="s">
        <v>162</v>
      </c>
      <c r="D45" s="49" t="s">
        <v>163</v>
      </c>
      <c r="E45" s="49" t="s">
        <v>22</v>
      </c>
      <c r="F45" s="49" t="s">
        <v>164</v>
      </c>
      <c r="G45" s="48">
        <v>2018</v>
      </c>
      <c r="H45" s="48">
        <v>22</v>
      </c>
      <c r="I45" s="48">
        <v>0</v>
      </c>
      <c r="J45" s="50">
        <v>43655</v>
      </c>
    </row>
    <row r="46" spans="1:10" x14ac:dyDescent="0.2">
      <c r="A46" s="23">
        <v>43</v>
      </c>
      <c r="B46" s="48">
        <v>2016</v>
      </c>
      <c r="C46" s="49" t="s">
        <v>239</v>
      </c>
      <c r="D46" s="49" t="s">
        <v>240</v>
      </c>
      <c r="E46" s="49" t="s">
        <v>16</v>
      </c>
      <c r="F46" s="49" t="s">
        <v>241</v>
      </c>
      <c r="G46" s="48">
        <v>2016</v>
      </c>
      <c r="H46" s="48">
        <v>21</v>
      </c>
      <c r="I46" s="48">
        <v>0</v>
      </c>
      <c r="J46" s="50">
        <v>43718</v>
      </c>
    </row>
    <row r="47" spans="1:10" x14ac:dyDescent="0.2">
      <c r="A47" s="23">
        <v>44</v>
      </c>
      <c r="B47" s="48">
        <v>2018</v>
      </c>
      <c r="C47" s="49" t="s">
        <v>114</v>
      </c>
      <c r="D47" s="49" t="s">
        <v>115</v>
      </c>
      <c r="E47" s="49" t="s">
        <v>22</v>
      </c>
      <c r="F47" s="49" t="s">
        <v>116</v>
      </c>
      <c r="G47" s="48">
        <v>2018</v>
      </c>
      <c r="H47" s="48">
        <v>22</v>
      </c>
      <c r="I47" s="48">
        <v>0</v>
      </c>
      <c r="J47" s="50">
        <v>43718</v>
      </c>
    </row>
    <row r="48" spans="1:10" x14ac:dyDescent="0.2">
      <c r="A48" s="23">
        <v>45</v>
      </c>
      <c r="B48" s="48">
        <v>2018</v>
      </c>
      <c r="C48" s="49" t="s">
        <v>117</v>
      </c>
      <c r="D48" s="49" t="s">
        <v>118</v>
      </c>
      <c r="E48" s="49" t="s">
        <v>22</v>
      </c>
      <c r="F48" s="49" t="s">
        <v>119</v>
      </c>
      <c r="G48" s="48">
        <v>2018</v>
      </c>
      <c r="H48" s="48">
        <v>27</v>
      </c>
      <c r="I48" s="48">
        <v>0</v>
      </c>
      <c r="J48" s="50">
        <v>43718</v>
      </c>
    </row>
    <row r="49" spans="1:10" x14ac:dyDescent="0.2">
      <c r="A49" s="23">
        <v>46</v>
      </c>
      <c r="B49" s="48">
        <v>2018</v>
      </c>
      <c r="C49" s="49" t="s">
        <v>123</v>
      </c>
      <c r="D49" s="49" t="s">
        <v>40</v>
      </c>
      <c r="E49" s="49" t="s">
        <v>22</v>
      </c>
      <c r="F49" s="49" t="s">
        <v>124</v>
      </c>
      <c r="G49" s="48">
        <v>2018</v>
      </c>
      <c r="H49" s="48">
        <v>22</v>
      </c>
      <c r="I49" s="48">
        <v>0</v>
      </c>
      <c r="J49" s="50">
        <v>43718</v>
      </c>
    </row>
    <row r="50" spans="1:10" x14ac:dyDescent="0.2">
      <c r="A50" s="23">
        <v>47</v>
      </c>
      <c r="B50" s="48">
        <v>2018</v>
      </c>
      <c r="C50" s="49" t="s">
        <v>128</v>
      </c>
      <c r="D50" s="49" t="s">
        <v>109</v>
      </c>
      <c r="E50" s="49" t="s">
        <v>22</v>
      </c>
      <c r="F50" s="49" t="s">
        <v>129</v>
      </c>
      <c r="G50" s="48">
        <v>2018</v>
      </c>
      <c r="H50" s="48">
        <v>26</v>
      </c>
      <c r="I50" s="48">
        <v>0</v>
      </c>
      <c r="J50" s="50">
        <v>43718</v>
      </c>
    </row>
    <row r="51" spans="1:10" x14ac:dyDescent="0.2">
      <c r="A51" s="23">
        <v>48</v>
      </c>
      <c r="B51" s="48">
        <v>2018</v>
      </c>
      <c r="C51" s="49" t="s">
        <v>421</v>
      </c>
      <c r="D51" s="49" t="s">
        <v>422</v>
      </c>
      <c r="E51" s="49" t="s">
        <v>22</v>
      </c>
      <c r="F51" s="49" t="s">
        <v>423</v>
      </c>
      <c r="G51" s="48">
        <v>2018</v>
      </c>
      <c r="H51" s="48">
        <v>21</v>
      </c>
      <c r="I51" s="48">
        <v>0</v>
      </c>
      <c r="J51" s="50">
        <v>43718</v>
      </c>
    </row>
    <row r="52" spans="1:10" x14ac:dyDescent="0.2">
      <c r="A52" s="23">
        <v>49</v>
      </c>
      <c r="B52" s="48">
        <v>2018</v>
      </c>
      <c r="C52" s="49" t="s">
        <v>160</v>
      </c>
      <c r="D52" s="49" t="s">
        <v>79</v>
      </c>
      <c r="E52" s="49" t="s">
        <v>22</v>
      </c>
      <c r="F52" s="49" t="s">
        <v>161</v>
      </c>
      <c r="G52" s="48">
        <v>2018</v>
      </c>
      <c r="H52" s="48">
        <v>28</v>
      </c>
      <c r="I52" s="48">
        <v>0</v>
      </c>
      <c r="J52" s="50">
        <v>43718</v>
      </c>
    </row>
    <row r="53" spans="1:10" x14ac:dyDescent="0.2">
      <c r="A53" s="23">
        <v>50</v>
      </c>
      <c r="B53" s="48">
        <v>2018</v>
      </c>
      <c r="C53" s="49" t="s">
        <v>165</v>
      </c>
      <c r="D53" s="49" t="s">
        <v>34</v>
      </c>
      <c r="E53" s="49" t="s">
        <v>22</v>
      </c>
      <c r="F53" s="49" t="s">
        <v>166</v>
      </c>
      <c r="G53" s="48">
        <v>2018</v>
      </c>
      <c r="H53" s="48">
        <v>22</v>
      </c>
      <c r="I53" s="48">
        <v>0</v>
      </c>
      <c r="J53" s="50">
        <v>43718</v>
      </c>
    </row>
    <row r="54" spans="1:10" x14ac:dyDescent="0.2">
      <c r="A54" s="23">
        <v>51</v>
      </c>
      <c r="B54" s="48">
        <v>2018</v>
      </c>
      <c r="C54" s="49" t="s">
        <v>173</v>
      </c>
      <c r="D54" s="49" t="s">
        <v>174</v>
      </c>
      <c r="E54" s="49" t="s">
        <v>22</v>
      </c>
      <c r="F54" s="49" t="s">
        <v>175</v>
      </c>
      <c r="G54" s="48">
        <v>2018</v>
      </c>
      <c r="H54" s="48">
        <v>29</v>
      </c>
      <c r="I54" s="48">
        <v>0</v>
      </c>
      <c r="J54" s="50">
        <v>43718</v>
      </c>
    </row>
    <row r="55" spans="1:10" x14ac:dyDescent="0.2">
      <c r="A55" s="23">
        <v>52</v>
      </c>
      <c r="B55" s="48">
        <v>2018</v>
      </c>
      <c r="C55" s="49" t="s">
        <v>176</v>
      </c>
      <c r="D55" s="49" t="s">
        <v>177</v>
      </c>
      <c r="E55" s="49" t="s">
        <v>16</v>
      </c>
      <c r="F55" s="49" t="s">
        <v>178</v>
      </c>
      <c r="G55" s="48">
        <v>2018</v>
      </c>
      <c r="H55" s="48">
        <v>22</v>
      </c>
      <c r="I55" s="48">
        <v>0</v>
      </c>
      <c r="J55" s="50">
        <v>43718</v>
      </c>
    </row>
    <row r="56" spans="1:10" x14ac:dyDescent="0.2">
      <c r="A56" s="23">
        <v>53</v>
      </c>
      <c r="B56" s="48">
        <v>2018</v>
      </c>
      <c r="C56" s="49" t="s">
        <v>179</v>
      </c>
      <c r="D56" s="49" t="s">
        <v>180</v>
      </c>
      <c r="E56" s="49" t="s">
        <v>22</v>
      </c>
      <c r="F56" s="49" t="s">
        <v>181</v>
      </c>
      <c r="G56" s="48">
        <v>2018</v>
      </c>
      <c r="H56" s="48">
        <v>24</v>
      </c>
      <c r="I56" s="48">
        <v>0</v>
      </c>
      <c r="J56" s="50">
        <v>43718</v>
      </c>
    </row>
    <row r="57" spans="1:10" x14ac:dyDescent="0.2">
      <c r="A57" s="23">
        <v>54</v>
      </c>
      <c r="B57" s="48">
        <v>2018</v>
      </c>
      <c r="C57" s="49" t="s">
        <v>92</v>
      </c>
      <c r="D57" s="49" t="s">
        <v>93</v>
      </c>
      <c r="E57" s="49" t="s">
        <v>16</v>
      </c>
      <c r="F57" s="49" t="s">
        <v>94</v>
      </c>
      <c r="G57" s="48">
        <v>2018</v>
      </c>
      <c r="H57" s="48">
        <v>24</v>
      </c>
      <c r="I57" s="48">
        <v>0</v>
      </c>
      <c r="J57" s="50">
        <v>43802</v>
      </c>
    </row>
    <row r="58" spans="1:10" x14ac:dyDescent="0.2">
      <c r="A58" s="23">
        <v>55</v>
      </c>
      <c r="B58" s="48">
        <v>2018</v>
      </c>
      <c r="C58" s="49" t="s">
        <v>95</v>
      </c>
      <c r="D58" s="49" t="s">
        <v>82</v>
      </c>
      <c r="E58" s="49" t="s">
        <v>16</v>
      </c>
      <c r="F58" s="49" t="s">
        <v>96</v>
      </c>
      <c r="G58" s="48">
        <v>2018</v>
      </c>
      <c r="H58" s="48">
        <v>22</v>
      </c>
      <c r="I58" s="48">
        <v>0</v>
      </c>
      <c r="J58" s="50">
        <v>43802</v>
      </c>
    </row>
    <row r="59" spans="1:10" x14ac:dyDescent="0.2">
      <c r="A59" s="23">
        <v>56</v>
      </c>
      <c r="B59" s="48">
        <v>2018</v>
      </c>
      <c r="C59" s="49" t="s">
        <v>105</v>
      </c>
      <c r="D59" s="49" t="s">
        <v>106</v>
      </c>
      <c r="E59" s="49" t="s">
        <v>16</v>
      </c>
      <c r="F59" s="49" t="s">
        <v>107</v>
      </c>
      <c r="G59" s="48">
        <v>2018</v>
      </c>
      <c r="H59" s="48">
        <v>24</v>
      </c>
      <c r="I59" s="48">
        <v>0</v>
      </c>
      <c r="J59" s="50">
        <v>43802</v>
      </c>
    </row>
    <row r="60" spans="1:10" x14ac:dyDescent="0.2">
      <c r="A60" s="23">
        <v>57</v>
      </c>
      <c r="B60" s="48">
        <v>2018</v>
      </c>
      <c r="C60" s="49" t="s">
        <v>108</v>
      </c>
      <c r="D60" s="49" t="s">
        <v>109</v>
      </c>
      <c r="E60" s="49" t="s">
        <v>22</v>
      </c>
      <c r="F60" s="49" t="s">
        <v>110</v>
      </c>
      <c r="G60" s="48">
        <v>2018</v>
      </c>
      <c r="H60" s="48">
        <v>24</v>
      </c>
      <c r="I60" s="48">
        <v>0</v>
      </c>
      <c r="J60" s="50">
        <v>43802</v>
      </c>
    </row>
    <row r="61" spans="1:10" x14ac:dyDescent="0.2">
      <c r="A61" s="23">
        <v>58</v>
      </c>
      <c r="B61" s="48">
        <v>2018</v>
      </c>
      <c r="C61" s="49" t="s">
        <v>150</v>
      </c>
      <c r="D61" s="49" t="s">
        <v>151</v>
      </c>
      <c r="E61" s="49" t="s">
        <v>16</v>
      </c>
      <c r="F61" s="49" t="s">
        <v>152</v>
      </c>
      <c r="G61" s="48">
        <v>2018</v>
      </c>
      <c r="H61" s="48">
        <v>20</v>
      </c>
      <c r="I61" s="48">
        <v>0</v>
      </c>
      <c r="J61" s="50">
        <v>43802</v>
      </c>
    </row>
    <row r="62" spans="1:10" x14ac:dyDescent="0.2">
      <c r="A62" s="23">
        <v>59</v>
      </c>
      <c r="B62" s="48">
        <v>2018</v>
      </c>
      <c r="C62" s="49" t="s">
        <v>156</v>
      </c>
      <c r="D62" s="49" t="s">
        <v>34</v>
      </c>
      <c r="E62" s="49" t="s">
        <v>22</v>
      </c>
      <c r="F62" s="49" t="s">
        <v>157</v>
      </c>
      <c r="G62" s="48">
        <v>2018</v>
      </c>
      <c r="H62" s="48">
        <v>22</v>
      </c>
      <c r="I62" s="48">
        <v>0</v>
      </c>
      <c r="J62" s="50">
        <v>43802</v>
      </c>
    </row>
    <row r="63" spans="1:10" x14ac:dyDescent="0.2">
      <c r="A63" s="23">
        <v>60</v>
      </c>
      <c r="B63" s="48">
        <v>2018</v>
      </c>
      <c r="C63" s="49" t="s">
        <v>111</v>
      </c>
      <c r="D63" s="49" t="s">
        <v>112</v>
      </c>
      <c r="E63" s="49" t="s">
        <v>16</v>
      </c>
      <c r="F63" s="49" t="s">
        <v>113</v>
      </c>
      <c r="G63" s="48">
        <v>2018</v>
      </c>
      <c r="H63" s="48">
        <v>21</v>
      </c>
      <c r="I63" s="48">
        <v>0</v>
      </c>
      <c r="J63" s="50">
        <v>43874</v>
      </c>
    </row>
    <row r="64" spans="1:10" x14ac:dyDescent="0.2">
      <c r="A64" s="23">
        <v>61</v>
      </c>
      <c r="B64" s="48">
        <v>2018</v>
      </c>
      <c r="C64" s="49" t="s">
        <v>130</v>
      </c>
      <c r="D64" s="49" t="s">
        <v>82</v>
      </c>
      <c r="E64" s="49" t="s">
        <v>16</v>
      </c>
      <c r="F64" s="49" t="s">
        <v>131</v>
      </c>
      <c r="G64" s="48">
        <v>2018</v>
      </c>
      <c r="H64" s="48">
        <v>23</v>
      </c>
      <c r="I64" s="48">
        <v>0</v>
      </c>
      <c r="J64" s="50">
        <v>43874</v>
      </c>
    </row>
    <row r="65" spans="1:10" x14ac:dyDescent="0.2">
      <c r="A65" s="23">
        <v>62</v>
      </c>
      <c r="B65" s="48">
        <v>2018</v>
      </c>
      <c r="C65" s="49" t="s">
        <v>138</v>
      </c>
      <c r="D65" s="49" t="s">
        <v>139</v>
      </c>
      <c r="E65" s="49" t="s">
        <v>22</v>
      </c>
      <c r="F65" s="49" t="s">
        <v>140</v>
      </c>
      <c r="G65" s="48">
        <v>2018</v>
      </c>
      <c r="H65" s="48">
        <v>22</v>
      </c>
      <c r="I65" s="48">
        <v>0</v>
      </c>
      <c r="J65" s="50">
        <v>43874</v>
      </c>
    </row>
    <row r="66" spans="1:10" x14ac:dyDescent="0.2">
      <c r="A66" s="23">
        <v>63</v>
      </c>
      <c r="B66" s="48">
        <v>2018</v>
      </c>
      <c r="C66" s="49" t="s">
        <v>97</v>
      </c>
      <c r="D66" s="49" t="s">
        <v>98</v>
      </c>
      <c r="E66" s="49" t="s">
        <v>16</v>
      </c>
      <c r="F66" s="49" t="s">
        <v>99</v>
      </c>
      <c r="G66" s="48">
        <v>2018</v>
      </c>
      <c r="H66" s="48">
        <v>22</v>
      </c>
      <c r="I66" s="48">
        <v>0</v>
      </c>
      <c r="J66" s="50">
        <v>43994</v>
      </c>
    </row>
    <row r="67" spans="1:10" x14ac:dyDescent="0.2">
      <c r="A67" s="23">
        <v>64</v>
      </c>
      <c r="B67" s="48">
        <v>2018</v>
      </c>
      <c r="C67" s="49" t="s">
        <v>170</v>
      </c>
      <c r="D67" s="49" t="s">
        <v>171</v>
      </c>
      <c r="E67" s="49" t="s">
        <v>16</v>
      </c>
      <c r="F67" s="49" t="s">
        <v>172</v>
      </c>
      <c r="G67" s="48">
        <v>2018</v>
      </c>
      <c r="H67" s="48">
        <v>23</v>
      </c>
      <c r="I67" s="48">
        <v>0</v>
      </c>
      <c r="J67" s="50">
        <v>43994</v>
      </c>
    </row>
    <row r="68" spans="1:10" x14ac:dyDescent="0.2">
      <c r="A68" s="23">
        <v>65</v>
      </c>
      <c r="B68" s="48">
        <v>2019</v>
      </c>
      <c r="C68" s="49" t="s">
        <v>36</v>
      </c>
      <c r="D68" s="49" t="s">
        <v>37</v>
      </c>
      <c r="E68" s="49" t="s">
        <v>22</v>
      </c>
      <c r="F68" s="49" t="s">
        <v>38</v>
      </c>
      <c r="G68" s="48">
        <v>2019</v>
      </c>
      <c r="H68" s="48">
        <v>25</v>
      </c>
      <c r="I68" s="48">
        <v>0</v>
      </c>
      <c r="J68" s="50">
        <v>44014</v>
      </c>
    </row>
    <row r="69" spans="1:10" x14ac:dyDescent="0.2">
      <c r="A69" s="23">
        <v>66</v>
      </c>
      <c r="B69" s="48">
        <v>2019</v>
      </c>
      <c r="C69" s="49" t="s">
        <v>45</v>
      </c>
      <c r="D69" s="49" t="s">
        <v>46</v>
      </c>
      <c r="E69" s="49" t="s">
        <v>16</v>
      </c>
      <c r="F69" s="49" t="s">
        <v>47</v>
      </c>
      <c r="G69" s="48">
        <v>2019</v>
      </c>
      <c r="H69" s="48">
        <v>28</v>
      </c>
      <c r="I69" s="48">
        <v>0</v>
      </c>
      <c r="J69" s="50">
        <v>44014</v>
      </c>
    </row>
    <row r="70" spans="1:10" x14ac:dyDescent="0.2">
      <c r="A70" s="23">
        <v>67</v>
      </c>
      <c r="B70" s="48">
        <v>2019</v>
      </c>
      <c r="C70" s="49" t="s">
        <v>418</v>
      </c>
      <c r="D70" s="49" t="s">
        <v>419</v>
      </c>
      <c r="E70" s="49" t="s">
        <v>16</v>
      </c>
      <c r="F70" s="49" t="s">
        <v>420</v>
      </c>
      <c r="G70" s="48">
        <v>2019</v>
      </c>
      <c r="H70" s="48">
        <v>28</v>
      </c>
      <c r="I70" s="48">
        <v>0</v>
      </c>
      <c r="J70" s="50">
        <v>44014</v>
      </c>
    </row>
    <row r="71" spans="1:10" x14ac:dyDescent="0.2">
      <c r="A71" s="23">
        <v>68</v>
      </c>
      <c r="B71" s="48">
        <v>2019</v>
      </c>
      <c r="C71" s="49" t="s">
        <v>84</v>
      </c>
      <c r="D71" s="49" t="s">
        <v>31</v>
      </c>
      <c r="E71" s="49" t="s">
        <v>22</v>
      </c>
      <c r="F71" s="49" t="s">
        <v>85</v>
      </c>
      <c r="G71" s="48">
        <v>2019</v>
      </c>
      <c r="H71" s="48">
        <v>28</v>
      </c>
      <c r="I71" s="48">
        <v>0</v>
      </c>
      <c r="J71" s="50">
        <v>44014</v>
      </c>
    </row>
    <row r="72" spans="1:10" x14ac:dyDescent="0.2">
      <c r="A72" s="23">
        <v>69</v>
      </c>
      <c r="B72" s="48">
        <v>2019</v>
      </c>
      <c r="C72" s="49" t="s">
        <v>89</v>
      </c>
      <c r="D72" s="49" t="s">
        <v>90</v>
      </c>
      <c r="E72" s="49" t="s">
        <v>22</v>
      </c>
      <c r="F72" s="49" t="s">
        <v>91</v>
      </c>
      <c r="G72" s="48">
        <v>2019</v>
      </c>
      <c r="H72" s="48">
        <v>26</v>
      </c>
      <c r="I72" s="48">
        <v>0</v>
      </c>
      <c r="J72" s="50">
        <v>44014</v>
      </c>
    </row>
    <row r="73" spans="1:10" x14ac:dyDescent="0.2">
      <c r="A73" s="23">
        <v>70</v>
      </c>
      <c r="B73" s="48">
        <v>2013</v>
      </c>
      <c r="C73" s="49" t="s">
        <v>427</v>
      </c>
      <c r="D73" s="49" t="s">
        <v>52</v>
      </c>
      <c r="E73" s="49" t="s">
        <v>22</v>
      </c>
      <c r="F73" s="49" t="s">
        <v>428</v>
      </c>
      <c r="G73" s="48">
        <v>2013</v>
      </c>
      <c r="H73" s="48">
        <v>25</v>
      </c>
      <c r="I73" s="48">
        <v>0</v>
      </c>
      <c r="J73" s="50">
        <v>44019</v>
      </c>
    </row>
    <row r="74" spans="1:10" x14ac:dyDescent="0.2">
      <c r="A74" s="23">
        <v>71</v>
      </c>
      <c r="B74" s="48">
        <v>2018</v>
      </c>
      <c r="C74" s="49" t="s">
        <v>141</v>
      </c>
      <c r="D74" s="49" t="s">
        <v>142</v>
      </c>
      <c r="E74" s="49" t="s">
        <v>22</v>
      </c>
      <c r="F74" s="49" t="s">
        <v>143</v>
      </c>
      <c r="G74" s="48">
        <v>2018</v>
      </c>
      <c r="H74" s="48">
        <v>22</v>
      </c>
      <c r="I74" s="48">
        <v>0</v>
      </c>
      <c r="J74" s="50">
        <v>44019</v>
      </c>
    </row>
    <row r="75" spans="1:10" x14ac:dyDescent="0.2">
      <c r="A75" s="23">
        <v>72</v>
      </c>
      <c r="B75" s="48">
        <v>2019</v>
      </c>
      <c r="C75" s="49" t="s">
        <v>24</v>
      </c>
      <c r="D75" s="49" t="s">
        <v>25</v>
      </c>
      <c r="E75" s="49" t="s">
        <v>22</v>
      </c>
      <c r="F75" s="49" t="s">
        <v>26</v>
      </c>
      <c r="G75" s="48">
        <v>2019</v>
      </c>
      <c r="H75" s="48">
        <v>27</v>
      </c>
      <c r="I75" s="48">
        <v>0</v>
      </c>
      <c r="J75" s="50">
        <v>44019</v>
      </c>
    </row>
    <row r="76" spans="1:10" x14ac:dyDescent="0.2">
      <c r="A76" s="23">
        <v>73</v>
      </c>
      <c r="B76" s="48">
        <v>2019</v>
      </c>
      <c r="C76" s="49" t="s">
        <v>404</v>
      </c>
      <c r="D76" s="49" t="s">
        <v>405</v>
      </c>
      <c r="E76" s="49" t="s">
        <v>22</v>
      </c>
      <c r="F76" s="49" t="s">
        <v>406</v>
      </c>
      <c r="G76" s="48">
        <v>2019</v>
      </c>
      <c r="H76" s="48">
        <v>22</v>
      </c>
      <c r="I76" s="48">
        <v>0</v>
      </c>
      <c r="J76" s="50">
        <v>44019</v>
      </c>
    </row>
    <row r="77" spans="1:10" x14ac:dyDescent="0.2">
      <c r="A77" s="23">
        <v>74</v>
      </c>
      <c r="B77" s="48">
        <v>2019</v>
      </c>
      <c r="C77" s="49" t="s">
        <v>30</v>
      </c>
      <c r="D77" s="49" t="s">
        <v>31</v>
      </c>
      <c r="E77" s="49" t="s">
        <v>22</v>
      </c>
      <c r="F77" s="49" t="s">
        <v>32</v>
      </c>
      <c r="G77" s="48">
        <v>2019</v>
      </c>
      <c r="H77" s="48">
        <v>23</v>
      </c>
      <c r="I77" s="48">
        <v>0</v>
      </c>
      <c r="J77" s="50">
        <v>44019</v>
      </c>
    </row>
    <row r="78" spans="1:10" x14ac:dyDescent="0.2">
      <c r="A78" s="23">
        <v>75</v>
      </c>
      <c r="B78" s="48">
        <v>2019</v>
      </c>
      <c r="C78" s="49" t="s">
        <v>407</v>
      </c>
      <c r="D78" s="49" t="s">
        <v>34</v>
      </c>
      <c r="E78" s="49" t="s">
        <v>22</v>
      </c>
      <c r="F78" s="49" t="s">
        <v>408</v>
      </c>
      <c r="G78" s="48">
        <v>2019</v>
      </c>
      <c r="H78" s="48">
        <v>24</v>
      </c>
      <c r="I78" s="48">
        <v>0</v>
      </c>
      <c r="J78" s="50">
        <v>44019</v>
      </c>
    </row>
    <row r="79" spans="1:10" x14ac:dyDescent="0.2">
      <c r="A79" s="23">
        <v>76</v>
      </c>
      <c r="B79" s="48">
        <v>2019</v>
      </c>
      <c r="C79" s="49" t="s">
        <v>33</v>
      </c>
      <c r="D79" s="49" t="s">
        <v>34</v>
      </c>
      <c r="E79" s="49" t="s">
        <v>22</v>
      </c>
      <c r="F79" s="49" t="s">
        <v>35</v>
      </c>
      <c r="G79" s="48">
        <v>2019</v>
      </c>
      <c r="H79" s="48">
        <v>24</v>
      </c>
      <c r="I79" s="48">
        <v>0</v>
      </c>
      <c r="J79" s="50">
        <v>44019</v>
      </c>
    </row>
    <row r="80" spans="1:10" x14ac:dyDescent="0.2">
      <c r="A80" s="23">
        <v>77</v>
      </c>
      <c r="B80" s="48">
        <v>2019</v>
      </c>
      <c r="C80" s="49" t="s">
        <v>409</v>
      </c>
      <c r="D80" s="49" t="s">
        <v>410</v>
      </c>
      <c r="E80" s="49" t="s">
        <v>22</v>
      </c>
      <c r="F80" s="49" t="s">
        <v>411</v>
      </c>
      <c r="G80" s="48">
        <v>2019</v>
      </c>
      <c r="H80" s="48">
        <v>27</v>
      </c>
      <c r="I80" s="48">
        <v>0</v>
      </c>
      <c r="J80" s="50">
        <v>44019</v>
      </c>
    </row>
    <row r="81" spans="1:10" x14ac:dyDescent="0.2">
      <c r="A81" s="23">
        <v>78</v>
      </c>
      <c r="B81" s="48">
        <v>2019</v>
      </c>
      <c r="C81" s="49" t="s">
        <v>39</v>
      </c>
      <c r="D81" s="49" t="s">
        <v>40</v>
      </c>
      <c r="E81" s="49" t="s">
        <v>22</v>
      </c>
      <c r="F81" s="49" t="s">
        <v>41</v>
      </c>
      <c r="G81" s="48">
        <v>2019</v>
      </c>
      <c r="H81" s="48">
        <v>24</v>
      </c>
      <c r="I81" s="48">
        <v>0</v>
      </c>
      <c r="J81" s="50">
        <v>44019</v>
      </c>
    </row>
    <row r="82" spans="1:10" x14ac:dyDescent="0.2">
      <c r="A82" s="23">
        <v>79</v>
      </c>
      <c r="B82" s="48">
        <v>2019</v>
      </c>
      <c r="C82" s="49" t="s">
        <v>42</v>
      </c>
      <c r="D82" s="49" t="s">
        <v>43</v>
      </c>
      <c r="E82" s="49" t="s">
        <v>22</v>
      </c>
      <c r="F82" s="49" t="s">
        <v>44</v>
      </c>
      <c r="G82" s="48">
        <v>2019</v>
      </c>
      <c r="H82" s="48">
        <v>26</v>
      </c>
      <c r="I82" s="48">
        <v>0</v>
      </c>
      <c r="J82" s="50">
        <v>44019</v>
      </c>
    </row>
    <row r="83" spans="1:10" x14ac:dyDescent="0.2">
      <c r="A83" s="23">
        <v>80</v>
      </c>
      <c r="B83" s="48">
        <v>2019</v>
      </c>
      <c r="C83" s="49" t="s">
        <v>412</v>
      </c>
      <c r="D83" s="49" t="s">
        <v>266</v>
      </c>
      <c r="E83" s="49" t="s">
        <v>16</v>
      </c>
      <c r="F83" s="49" t="s">
        <v>413</v>
      </c>
      <c r="G83" s="48">
        <v>2019</v>
      </c>
      <c r="H83" s="48">
        <v>21</v>
      </c>
      <c r="I83" s="48">
        <v>0</v>
      </c>
      <c r="J83" s="50">
        <v>44019</v>
      </c>
    </row>
    <row r="84" spans="1:10" x14ac:dyDescent="0.2">
      <c r="A84" s="23">
        <v>81</v>
      </c>
      <c r="B84" s="48">
        <v>2019</v>
      </c>
      <c r="C84" s="49" t="s">
        <v>48</v>
      </c>
      <c r="D84" s="49" t="s">
        <v>49</v>
      </c>
      <c r="E84" s="49" t="s">
        <v>22</v>
      </c>
      <c r="F84" s="49" t="s">
        <v>50</v>
      </c>
      <c r="G84" s="48">
        <v>2019</v>
      </c>
      <c r="H84" s="48">
        <v>26</v>
      </c>
      <c r="I84" s="48">
        <v>0</v>
      </c>
      <c r="J84" s="50">
        <v>44019</v>
      </c>
    </row>
    <row r="85" spans="1:10" x14ac:dyDescent="0.2">
      <c r="A85" s="23">
        <v>82</v>
      </c>
      <c r="B85" s="48">
        <v>2019</v>
      </c>
      <c r="C85" s="49" t="s">
        <v>51</v>
      </c>
      <c r="D85" s="49" t="s">
        <v>52</v>
      </c>
      <c r="E85" s="49" t="s">
        <v>22</v>
      </c>
      <c r="F85" s="49" t="s">
        <v>53</v>
      </c>
      <c r="G85" s="48">
        <v>2019</v>
      </c>
      <c r="H85" s="48">
        <v>26</v>
      </c>
      <c r="I85" s="48">
        <v>0</v>
      </c>
      <c r="J85" s="50">
        <v>44019</v>
      </c>
    </row>
    <row r="86" spans="1:10" x14ac:dyDescent="0.2">
      <c r="A86" s="23">
        <v>83</v>
      </c>
      <c r="B86" s="48">
        <v>2019</v>
      </c>
      <c r="C86" s="49" t="s">
        <v>54</v>
      </c>
      <c r="D86" s="49" t="s">
        <v>40</v>
      </c>
      <c r="E86" s="49" t="s">
        <v>22</v>
      </c>
      <c r="F86" s="49" t="s">
        <v>55</v>
      </c>
      <c r="G86" s="48">
        <v>2019</v>
      </c>
      <c r="H86" s="48">
        <v>22</v>
      </c>
      <c r="I86" s="48">
        <v>0</v>
      </c>
      <c r="J86" s="50">
        <v>44019</v>
      </c>
    </row>
    <row r="87" spans="1:10" x14ac:dyDescent="0.2">
      <c r="A87" s="23">
        <v>84</v>
      </c>
      <c r="B87" s="48">
        <v>2019</v>
      </c>
      <c r="C87" s="49" t="s">
        <v>59</v>
      </c>
      <c r="D87" s="49" t="s">
        <v>31</v>
      </c>
      <c r="E87" s="49" t="s">
        <v>22</v>
      </c>
      <c r="F87" s="49" t="s">
        <v>60</v>
      </c>
      <c r="G87" s="48">
        <v>2019</v>
      </c>
      <c r="H87" s="48">
        <v>27</v>
      </c>
      <c r="I87" s="48">
        <v>0</v>
      </c>
      <c r="J87" s="50">
        <v>44019</v>
      </c>
    </row>
    <row r="88" spans="1:10" x14ac:dyDescent="0.2">
      <c r="A88" s="23">
        <v>85</v>
      </c>
      <c r="B88" s="48">
        <v>2019</v>
      </c>
      <c r="C88" s="49" t="s">
        <v>414</v>
      </c>
      <c r="D88" s="49" t="s">
        <v>90</v>
      </c>
      <c r="E88" s="49" t="s">
        <v>22</v>
      </c>
      <c r="F88" s="49" t="s">
        <v>415</v>
      </c>
      <c r="G88" s="48">
        <v>2019</v>
      </c>
      <c r="H88" s="48">
        <v>23</v>
      </c>
      <c r="I88" s="48">
        <v>0</v>
      </c>
      <c r="J88" s="50">
        <v>44019</v>
      </c>
    </row>
    <row r="89" spans="1:10" x14ac:dyDescent="0.2">
      <c r="A89" s="23">
        <v>86</v>
      </c>
      <c r="B89" s="48">
        <v>2019</v>
      </c>
      <c r="C89" s="49" t="s">
        <v>61</v>
      </c>
      <c r="D89" s="49" t="s">
        <v>52</v>
      </c>
      <c r="E89" s="49" t="s">
        <v>22</v>
      </c>
      <c r="F89" s="49" t="s">
        <v>62</v>
      </c>
      <c r="G89" s="48">
        <v>2019</v>
      </c>
      <c r="H89" s="48">
        <v>25</v>
      </c>
      <c r="I89" s="48">
        <v>0</v>
      </c>
      <c r="J89" s="50">
        <v>44019</v>
      </c>
    </row>
    <row r="90" spans="1:10" x14ac:dyDescent="0.2">
      <c r="A90" s="23">
        <v>87</v>
      </c>
      <c r="B90" s="48">
        <v>2019</v>
      </c>
      <c r="C90" s="49" t="s">
        <v>416</v>
      </c>
      <c r="D90" s="49" t="s">
        <v>40</v>
      </c>
      <c r="E90" s="49" t="s">
        <v>22</v>
      </c>
      <c r="F90" s="49" t="s">
        <v>417</v>
      </c>
      <c r="G90" s="48">
        <v>2019</v>
      </c>
      <c r="H90" s="48">
        <v>22</v>
      </c>
      <c r="I90" s="48">
        <v>0</v>
      </c>
      <c r="J90" s="50">
        <v>44019</v>
      </c>
    </row>
    <row r="91" spans="1:10" x14ac:dyDescent="0.2">
      <c r="A91" s="23">
        <v>88</v>
      </c>
      <c r="B91" s="48">
        <v>2019</v>
      </c>
      <c r="C91" s="49" t="s">
        <v>69</v>
      </c>
      <c r="D91" s="49" t="s">
        <v>70</v>
      </c>
      <c r="E91" s="49" t="s">
        <v>22</v>
      </c>
      <c r="F91" s="49" t="s">
        <v>71</v>
      </c>
      <c r="G91" s="48">
        <v>2019</v>
      </c>
      <c r="H91" s="48">
        <v>26</v>
      </c>
      <c r="I91" s="48">
        <v>0</v>
      </c>
      <c r="J91" s="50">
        <v>44019</v>
      </c>
    </row>
    <row r="92" spans="1:10" x14ac:dyDescent="0.2">
      <c r="A92" s="23">
        <v>89</v>
      </c>
      <c r="B92" s="48">
        <v>2019</v>
      </c>
      <c r="C92" s="49" t="s">
        <v>75</v>
      </c>
      <c r="D92" s="49" t="s">
        <v>76</v>
      </c>
      <c r="E92" s="49" t="s">
        <v>22</v>
      </c>
      <c r="F92" s="49" t="s">
        <v>77</v>
      </c>
      <c r="G92" s="48">
        <v>2019</v>
      </c>
      <c r="H92" s="48">
        <v>26</v>
      </c>
      <c r="I92" s="48">
        <v>0</v>
      </c>
      <c r="J92" s="50">
        <v>44019</v>
      </c>
    </row>
    <row r="93" spans="1:10" x14ac:dyDescent="0.2">
      <c r="A93" s="23">
        <v>90</v>
      </c>
      <c r="B93" s="48">
        <v>2019</v>
      </c>
      <c r="C93" s="49" t="s">
        <v>78</v>
      </c>
      <c r="D93" s="49" t="s">
        <v>79</v>
      </c>
      <c r="E93" s="49" t="s">
        <v>22</v>
      </c>
      <c r="F93" s="49" t="s">
        <v>80</v>
      </c>
      <c r="G93" s="48">
        <v>2019</v>
      </c>
      <c r="H93" s="48">
        <v>28</v>
      </c>
      <c r="I93" s="48">
        <v>0</v>
      </c>
      <c r="J93" s="50">
        <v>44019</v>
      </c>
    </row>
    <row r="94" spans="1:10" x14ac:dyDescent="0.2">
      <c r="A94" s="23">
        <v>91</v>
      </c>
      <c r="B94" s="48">
        <v>2019</v>
      </c>
      <c r="C94" s="49" t="s">
        <v>86</v>
      </c>
      <c r="D94" s="49" t="s">
        <v>87</v>
      </c>
      <c r="E94" s="49" t="s">
        <v>22</v>
      </c>
      <c r="F94" s="49" t="s">
        <v>88</v>
      </c>
      <c r="G94" s="48">
        <v>2019</v>
      </c>
      <c r="H94" s="48">
        <v>26</v>
      </c>
      <c r="I94" s="48">
        <v>0</v>
      </c>
      <c r="J94" s="50">
        <v>44019</v>
      </c>
    </row>
    <row r="95" spans="1:10" x14ac:dyDescent="0.2">
      <c r="A95" s="23">
        <v>92</v>
      </c>
      <c r="B95" s="48">
        <v>2019</v>
      </c>
      <c r="C95" s="49" t="s">
        <v>14</v>
      </c>
      <c r="D95" s="49" t="s">
        <v>15</v>
      </c>
      <c r="E95" s="49" t="s">
        <v>16</v>
      </c>
      <c r="F95" s="49" t="s">
        <v>17</v>
      </c>
      <c r="G95" s="48">
        <v>2019</v>
      </c>
      <c r="H95" s="48">
        <v>21</v>
      </c>
      <c r="I95" s="48">
        <v>0</v>
      </c>
      <c r="J95" s="50">
        <v>44082</v>
      </c>
    </row>
    <row r="96" spans="1:10" x14ac:dyDescent="0.2">
      <c r="A96" s="23">
        <v>93</v>
      </c>
      <c r="B96" s="48">
        <v>2019</v>
      </c>
      <c r="C96" s="49" t="s">
        <v>63</v>
      </c>
      <c r="D96" s="49" t="s">
        <v>64</v>
      </c>
      <c r="E96" s="49" t="s">
        <v>16</v>
      </c>
      <c r="F96" s="49" t="s">
        <v>65</v>
      </c>
      <c r="G96" s="48">
        <v>2019</v>
      </c>
      <c r="H96" s="48">
        <v>26</v>
      </c>
      <c r="I96" s="48">
        <v>0</v>
      </c>
      <c r="J96" s="50">
        <v>44082</v>
      </c>
    </row>
    <row r="97" spans="1:14" x14ac:dyDescent="0.2">
      <c r="A97" s="23">
        <v>94</v>
      </c>
      <c r="B97" s="48">
        <v>2018</v>
      </c>
      <c r="C97" s="49" t="s">
        <v>120</v>
      </c>
      <c r="D97" s="49" t="s">
        <v>121</v>
      </c>
      <c r="E97" s="49" t="s">
        <v>16</v>
      </c>
      <c r="F97" s="49" t="s">
        <v>122</v>
      </c>
      <c r="G97" s="48">
        <v>2018</v>
      </c>
      <c r="H97" s="48">
        <v>22</v>
      </c>
      <c r="I97" s="48">
        <v>0</v>
      </c>
      <c r="J97" s="50">
        <v>44166</v>
      </c>
    </row>
    <row r="98" spans="1:14" x14ac:dyDescent="0.2">
      <c r="A98" s="23">
        <v>95</v>
      </c>
      <c r="B98" s="48">
        <v>2019</v>
      </c>
      <c r="C98" s="49" t="s">
        <v>20</v>
      </c>
      <c r="D98" s="49" t="s">
        <v>21</v>
      </c>
      <c r="E98" s="49" t="s">
        <v>22</v>
      </c>
      <c r="F98" s="49" t="s">
        <v>23</v>
      </c>
      <c r="G98" s="48">
        <v>2019</v>
      </c>
      <c r="H98" s="48">
        <v>25</v>
      </c>
      <c r="I98" s="48">
        <v>0</v>
      </c>
      <c r="J98" s="50">
        <v>44166</v>
      </c>
    </row>
    <row r="99" spans="1:14" x14ac:dyDescent="0.2">
      <c r="A99" s="23">
        <v>1</v>
      </c>
      <c r="B99" s="51">
        <v>2020</v>
      </c>
      <c r="C99" s="52" t="s">
        <v>271</v>
      </c>
      <c r="D99" s="52" t="s">
        <v>272</v>
      </c>
      <c r="E99" s="52" t="s">
        <v>22</v>
      </c>
      <c r="F99" s="52" t="s">
        <v>273</v>
      </c>
      <c r="G99" s="51">
        <v>2020</v>
      </c>
      <c r="H99" s="51">
        <v>27</v>
      </c>
      <c r="I99" s="51">
        <v>0</v>
      </c>
      <c r="J99" s="53">
        <v>44356</v>
      </c>
    </row>
    <row r="100" spans="1:14" x14ac:dyDescent="0.2">
      <c r="A100" s="23">
        <v>2</v>
      </c>
      <c r="B100" s="51">
        <v>2020</v>
      </c>
      <c r="C100" s="52" t="s">
        <v>274</v>
      </c>
      <c r="D100" s="52" t="s">
        <v>25</v>
      </c>
      <c r="E100" s="52" t="s">
        <v>22</v>
      </c>
      <c r="F100" s="52" t="s">
        <v>275</v>
      </c>
      <c r="G100" s="51">
        <v>2020</v>
      </c>
      <c r="H100" s="51">
        <v>23</v>
      </c>
      <c r="I100" s="51">
        <v>0</v>
      </c>
      <c r="J100" s="53">
        <v>44356</v>
      </c>
    </row>
    <row r="101" spans="1:14" x14ac:dyDescent="0.2">
      <c r="A101" s="23">
        <v>3</v>
      </c>
      <c r="B101" s="51">
        <v>2020</v>
      </c>
      <c r="C101" s="52" t="s">
        <v>279</v>
      </c>
      <c r="D101" s="52" t="s">
        <v>37</v>
      </c>
      <c r="E101" s="52" t="s">
        <v>22</v>
      </c>
      <c r="F101" s="52" t="s">
        <v>280</v>
      </c>
      <c r="G101" s="51">
        <v>2020</v>
      </c>
      <c r="H101" s="51">
        <v>25</v>
      </c>
      <c r="I101" s="51">
        <v>0</v>
      </c>
      <c r="J101" s="53">
        <v>44356</v>
      </c>
    </row>
    <row r="102" spans="1:14" x14ac:dyDescent="0.2">
      <c r="A102" s="23">
        <v>4</v>
      </c>
      <c r="B102" s="51">
        <v>2020</v>
      </c>
      <c r="C102" s="52" t="s">
        <v>286</v>
      </c>
      <c r="D102" s="52" t="s">
        <v>25</v>
      </c>
      <c r="E102" s="52" t="s">
        <v>22</v>
      </c>
      <c r="F102" s="52" t="s">
        <v>287</v>
      </c>
      <c r="G102" s="51">
        <v>2020</v>
      </c>
      <c r="H102" s="51">
        <v>30</v>
      </c>
      <c r="I102" s="51">
        <v>0</v>
      </c>
      <c r="J102" s="53">
        <v>44356</v>
      </c>
    </row>
    <row r="103" spans="1:14" x14ac:dyDescent="0.2">
      <c r="A103" s="23">
        <v>5</v>
      </c>
      <c r="B103" s="51">
        <v>2020</v>
      </c>
      <c r="C103" s="52" t="s">
        <v>312</v>
      </c>
      <c r="D103" s="52" t="s">
        <v>313</v>
      </c>
      <c r="E103" s="52" t="s">
        <v>22</v>
      </c>
      <c r="F103" s="52" t="s">
        <v>314</v>
      </c>
      <c r="G103" s="51">
        <v>2020</v>
      </c>
      <c r="H103" s="51">
        <v>27</v>
      </c>
      <c r="I103" s="51">
        <v>0</v>
      </c>
      <c r="J103" s="53">
        <v>44356</v>
      </c>
    </row>
    <row r="104" spans="1:14" x14ac:dyDescent="0.2">
      <c r="A104" s="23">
        <v>6</v>
      </c>
      <c r="B104" s="51">
        <v>2020</v>
      </c>
      <c r="C104" s="52" t="s">
        <v>320</v>
      </c>
      <c r="D104" s="52" t="s">
        <v>106</v>
      </c>
      <c r="E104" s="52" t="s">
        <v>16</v>
      </c>
      <c r="F104" s="52" t="s">
        <v>321</v>
      </c>
      <c r="G104" s="51">
        <v>2020</v>
      </c>
      <c r="H104" s="51">
        <v>26</v>
      </c>
      <c r="I104" s="51">
        <v>0</v>
      </c>
      <c r="J104" s="53">
        <v>44356</v>
      </c>
      <c r="M104" s="30">
        <v>18</v>
      </c>
      <c r="N104" s="30">
        <f>COUNTIF($H$99:$H$138,18)</f>
        <v>0</v>
      </c>
    </row>
    <row r="105" spans="1:14" x14ac:dyDescent="0.2">
      <c r="A105" s="23">
        <v>7</v>
      </c>
      <c r="B105" s="51">
        <v>2020</v>
      </c>
      <c r="C105" s="52" t="s">
        <v>327</v>
      </c>
      <c r="D105" s="52" t="s">
        <v>82</v>
      </c>
      <c r="E105" s="52" t="s">
        <v>16</v>
      </c>
      <c r="F105" s="52" t="s">
        <v>328</v>
      </c>
      <c r="G105" s="51">
        <v>2020</v>
      </c>
      <c r="H105" s="51">
        <v>26</v>
      </c>
      <c r="I105" s="51">
        <v>0</v>
      </c>
      <c r="J105" s="53">
        <v>44356</v>
      </c>
      <c r="M105" s="30">
        <v>19</v>
      </c>
      <c r="N105" s="30">
        <f>COUNTIF($H$99:$H$138,19)</f>
        <v>0</v>
      </c>
    </row>
    <row r="106" spans="1:14" x14ac:dyDescent="0.2">
      <c r="A106" s="23">
        <v>8</v>
      </c>
      <c r="B106" s="51">
        <v>2020</v>
      </c>
      <c r="C106" s="52" t="s">
        <v>333</v>
      </c>
      <c r="D106" s="52" t="s">
        <v>272</v>
      </c>
      <c r="E106" s="52" t="s">
        <v>22</v>
      </c>
      <c r="F106" s="52" t="s">
        <v>334</v>
      </c>
      <c r="G106" s="51">
        <v>2020</v>
      </c>
      <c r="H106" s="51">
        <v>25</v>
      </c>
      <c r="I106" s="51">
        <v>0</v>
      </c>
      <c r="J106" s="53">
        <v>44356</v>
      </c>
      <c r="M106" s="30">
        <v>20</v>
      </c>
      <c r="N106" s="30">
        <f>COUNTIF($H$99:$H$138,20)</f>
        <v>0</v>
      </c>
    </row>
    <row r="107" spans="1:14" x14ac:dyDescent="0.2">
      <c r="A107" s="23">
        <v>9</v>
      </c>
      <c r="B107" s="51">
        <v>2020</v>
      </c>
      <c r="C107" s="52" t="s">
        <v>342</v>
      </c>
      <c r="D107" s="52" t="s">
        <v>343</v>
      </c>
      <c r="E107" s="52" t="s">
        <v>22</v>
      </c>
      <c r="F107" s="52" t="s">
        <v>344</v>
      </c>
      <c r="G107" s="51">
        <v>2020</v>
      </c>
      <c r="H107" s="51">
        <v>28</v>
      </c>
      <c r="I107" s="51">
        <v>0</v>
      </c>
      <c r="J107" s="53">
        <v>44356</v>
      </c>
      <c r="M107" s="30">
        <v>21</v>
      </c>
      <c r="N107" s="30">
        <f>COUNTIF($H$99:$H$138,21)</f>
        <v>0</v>
      </c>
    </row>
    <row r="108" spans="1:14" x14ac:dyDescent="0.2">
      <c r="A108" s="23">
        <v>10</v>
      </c>
      <c r="B108" s="51">
        <v>2020</v>
      </c>
      <c r="C108" s="52" t="s">
        <v>276</v>
      </c>
      <c r="D108" s="52" t="s">
        <v>277</v>
      </c>
      <c r="E108" s="52" t="s">
        <v>22</v>
      </c>
      <c r="F108" s="52" t="s">
        <v>278</v>
      </c>
      <c r="G108" s="51">
        <v>2020</v>
      </c>
      <c r="H108" s="51">
        <v>23</v>
      </c>
      <c r="I108" s="51">
        <v>0</v>
      </c>
      <c r="J108" s="53">
        <v>44375</v>
      </c>
      <c r="M108" s="30">
        <v>22</v>
      </c>
      <c r="N108" s="30">
        <f>COUNTIF($H$99:$H$138,22)</f>
        <v>2</v>
      </c>
    </row>
    <row r="109" spans="1:14" x14ac:dyDescent="0.2">
      <c r="A109" s="23">
        <v>11</v>
      </c>
      <c r="B109" s="51">
        <v>2020</v>
      </c>
      <c r="C109" s="52" t="s">
        <v>288</v>
      </c>
      <c r="D109" s="52" t="s">
        <v>289</v>
      </c>
      <c r="E109" s="52" t="s">
        <v>22</v>
      </c>
      <c r="F109" s="52" t="s">
        <v>290</v>
      </c>
      <c r="G109" s="51">
        <v>2020</v>
      </c>
      <c r="H109" s="51">
        <v>26</v>
      </c>
      <c r="I109" s="51">
        <v>0</v>
      </c>
      <c r="J109" s="53">
        <v>44375</v>
      </c>
      <c r="M109" s="30">
        <v>23</v>
      </c>
      <c r="N109" s="30">
        <f>COUNTIF($H$99:$H$138,23)</f>
        <v>4</v>
      </c>
    </row>
    <row r="110" spans="1:14" x14ac:dyDescent="0.2">
      <c r="A110" s="23">
        <v>12</v>
      </c>
      <c r="B110" s="51">
        <v>2020</v>
      </c>
      <c r="C110" s="52" t="s">
        <v>294</v>
      </c>
      <c r="D110" s="52" t="s">
        <v>295</v>
      </c>
      <c r="E110" s="52" t="s">
        <v>22</v>
      </c>
      <c r="F110" s="52" t="s">
        <v>296</v>
      </c>
      <c r="G110" s="51">
        <v>2020</v>
      </c>
      <c r="H110" s="51">
        <v>28</v>
      </c>
      <c r="I110" s="51">
        <v>0</v>
      </c>
      <c r="J110" s="53">
        <v>44375</v>
      </c>
      <c r="M110" s="30">
        <v>24</v>
      </c>
      <c r="N110" s="30">
        <f>COUNTIF($H$99:$H$138,24)</f>
        <v>8</v>
      </c>
    </row>
    <row r="111" spans="1:14" x14ac:dyDescent="0.2">
      <c r="A111" s="23">
        <v>13</v>
      </c>
      <c r="B111" s="51">
        <v>2020</v>
      </c>
      <c r="C111" s="52" t="s">
        <v>306</v>
      </c>
      <c r="D111" s="52" t="s">
        <v>307</v>
      </c>
      <c r="E111" s="52" t="s">
        <v>22</v>
      </c>
      <c r="F111" s="52" t="s">
        <v>308</v>
      </c>
      <c r="G111" s="51">
        <v>2020</v>
      </c>
      <c r="H111" s="51">
        <v>24</v>
      </c>
      <c r="I111" s="51">
        <v>0</v>
      </c>
      <c r="J111" s="53">
        <v>44375</v>
      </c>
      <c r="M111" s="30">
        <v>25</v>
      </c>
      <c r="N111" s="30">
        <f>COUNTIF($H$99:$H$138,25)</f>
        <v>6</v>
      </c>
    </row>
    <row r="112" spans="1:14" x14ac:dyDescent="0.2">
      <c r="A112" s="23">
        <v>14</v>
      </c>
      <c r="B112" s="51">
        <v>2020</v>
      </c>
      <c r="C112" s="52" t="s">
        <v>309</v>
      </c>
      <c r="D112" s="52" t="s">
        <v>310</v>
      </c>
      <c r="E112" s="52" t="s">
        <v>22</v>
      </c>
      <c r="F112" s="52" t="s">
        <v>311</v>
      </c>
      <c r="G112" s="51">
        <v>2020</v>
      </c>
      <c r="H112" s="51">
        <v>26</v>
      </c>
      <c r="I112" s="51">
        <v>0</v>
      </c>
      <c r="J112" s="53">
        <v>44375</v>
      </c>
      <c r="M112" s="30">
        <v>26</v>
      </c>
      <c r="N112" s="30">
        <f>COUNTIF($H$99:$H$138,26)</f>
        <v>10</v>
      </c>
    </row>
    <row r="113" spans="1:14" x14ac:dyDescent="0.2">
      <c r="A113" s="23">
        <v>15</v>
      </c>
      <c r="B113" s="51">
        <v>2020</v>
      </c>
      <c r="C113" s="52" t="s">
        <v>315</v>
      </c>
      <c r="D113" s="52" t="s">
        <v>316</v>
      </c>
      <c r="E113" s="52" t="s">
        <v>22</v>
      </c>
      <c r="F113" s="52" t="s">
        <v>317</v>
      </c>
      <c r="G113" s="51">
        <v>2020</v>
      </c>
      <c r="H113" s="51">
        <v>26</v>
      </c>
      <c r="I113" s="51">
        <v>0</v>
      </c>
      <c r="J113" s="53">
        <v>44375</v>
      </c>
      <c r="M113" s="30">
        <v>27</v>
      </c>
      <c r="N113" s="30">
        <f>COUNTIF($H$99:$H$138,27)</f>
        <v>3</v>
      </c>
    </row>
    <row r="114" spans="1:14" x14ac:dyDescent="0.2">
      <c r="A114" s="23">
        <v>16</v>
      </c>
      <c r="B114" s="51">
        <v>2020</v>
      </c>
      <c r="C114" s="52" t="s">
        <v>322</v>
      </c>
      <c r="D114" s="52" t="s">
        <v>323</v>
      </c>
      <c r="E114" s="52" t="s">
        <v>16</v>
      </c>
      <c r="F114" s="52" t="s">
        <v>324</v>
      </c>
      <c r="G114" s="51">
        <v>2020</v>
      </c>
      <c r="H114" s="51">
        <v>28</v>
      </c>
      <c r="I114" s="51">
        <v>0</v>
      </c>
      <c r="J114" s="53">
        <v>44375</v>
      </c>
      <c r="M114" s="30">
        <v>28</v>
      </c>
      <c r="N114" s="30">
        <f>COUNTIF($H$99:$H$138,28)</f>
        <v>6</v>
      </c>
    </row>
    <row r="115" spans="1:14" x14ac:dyDescent="0.2">
      <c r="A115" s="23">
        <v>17</v>
      </c>
      <c r="B115" s="51">
        <v>2020</v>
      </c>
      <c r="C115" s="52" t="s">
        <v>325</v>
      </c>
      <c r="D115" s="52" t="s">
        <v>272</v>
      </c>
      <c r="E115" s="52" t="s">
        <v>22</v>
      </c>
      <c r="F115" s="52" t="s">
        <v>326</v>
      </c>
      <c r="G115" s="51">
        <v>2020</v>
      </c>
      <c r="H115" s="51">
        <v>25</v>
      </c>
      <c r="I115" s="51">
        <v>0</v>
      </c>
      <c r="J115" s="53">
        <v>44375</v>
      </c>
      <c r="M115" s="30">
        <v>29</v>
      </c>
      <c r="N115" s="30">
        <f>COUNTIF($H$99:$H$138,29)</f>
        <v>0</v>
      </c>
    </row>
    <row r="116" spans="1:14" x14ac:dyDescent="0.2">
      <c r="A116" s="23">
        <v>18</v>
      </c>
      <c r="B116" s="51">
        <v>2020</v>
      </c>
      <c r="C116" s="52" t="s">
        <v>331</v>
      </c>
      <c r="D116" s="52" t="s">
        <v>93</v>
      </c>
      <c r="E116" s="52" t="s">
        <v>16</v>
      </c>
      <c r="F116" s="52" t="s">
        <v>332</v>
      </c>
      <c r="G116" s="51">
        <v>2020</v>
      </c>
      <c r="H116" s="51">
        <v>28</v>
      </c>
      <c r="I116" s="51">
        <v>0</v>
      </c>
      <c r="J116" s="53">
        <v>44375</v>
      </c>
      <c r="M116" s="30">
        <v>30</v>
      </c>
      <c r="N116" s="30">
        <f>COUNTIF($H$99:$H$138,30)</f>
        <v>1</v>
      </c>
    </row>
    <row r="117" spans="1:14" x14ac:dyDescent="0.2">
      <c r="A117" s="23">
        <v>19</v>
      </c>
      <c r="B117" s="51">
        <v>2020</v>
      </c>
      <c r="C117" s="52" t="s">
        <v>335</v>
      </c>
      <c r="D117" s="52" t="s">
        <v>25</v>
      </c>
      <c r="E117" s="52" t="s">
        <v>22</v>
      </c>
      <c r="F117" s="52" t="s">
        <v>336</v>
      </c>
      <c r="G117" s="51">
        <v>2020</v>
      </c>
      <c r="H117" s="51">
        <v>26</v>
      </c>
      <c r="I117" s="51">
        <v>0</v>
      </c>
      <c r="J117" s="53">
        <v>44375</v>
      </c>
      <c r="M117" s="30" t="s">
        <v>363</v>
      </c>
      <c r="N117" s="30">
        <f>COUNTIF($H$99:$H$138,31)</f>
        <v>0</v>
      </c>
    </row>
    <row r="118" spans="1:14" x14ac:dyDescent="0.2">
      <c r="A118" s="23">
        <v>20</v>
      </c>
      <c r="B118" s="51">
        <v>2020</v>
      </c>
      <c r="C118" s="52" t="s">
        <v>434</v>
      </c>
      <c r="D118" s="52" t="s">
        <v>435</v>
      </c>
      <c r="E118" s="52" t="s">
        <v>22</v>
      </c>
      <c r="F118" s="52" t="s">
        <v>436</v>
      </c>
      <c r="G118" s="51">
        <v>2020</v>
      </c>
      <c r="H118" s="51">
        <v>26</v>
      </c>
      <c r="I118" s="51">
        <v>0</v>
      </c>
      <c r="J118" s="53">
        <v>44375</v>
      </c>
    </row>
    <row r="119" spans="1:14" x14ac:dyDescent="0.2">
      <c r="A119" s="23">
        <v>21</v>
      </c>
      <c r="B119" s="51">
        <v>2020</v>
      </c>
      <c r="C119" s="52" t="s">
        <v>348</v>
      </c>
      <c r="D119" s="52" t="s">
        <v>349</v>
      </c>
      <c r="E119" s="52" t="s">
        <v>16</v>
      </c>
      <c r="F119" s="52" t="s">
        <v>350</v>
      </c>
      <c r="G119" s="51">
        <v>2020</v>
      </c>
      <c r="H119" s="51">
        <v>24</v>
      </c>
      <c r="I119" s="51">
        <v>0</v>
      </c>
      <c r="J119" s="53">
        <v>44375</v>
      </c>
    </row>
    <row r="120" spans="1:14" x14ac:dyDescent="0.2">
      <c r="A120" s="23">
        <v>22</v>
      </c>
      <c r="B120" s="51">
        <v>2020</v>
      </c>
      <c r="C120" s="52" t="s">
        <v>351</v>
      </c>
      <c r="D120" s="52" t="s">
        <v>136</v>
      </c>
      <c r="E120" s="52" t="s">
        <v>22</v>
      </c>
      <c r="F120" s="52" t="s">
        <v>352</v>
      </c>
      <c r="G120" s="51">
        <v>2020</v>
      </c>
      <c r="H120" s="51">
        <v>26</v>
      </c>
      <c r="I120" s="51">
        <v>0</v>
      </c>
      <c r="J120" s="53">
        <v>44375</v>
      </c>
    </row>
    <row r="121" spans="1:14" x14ac:dyDescent="0.2">
      <c r="A121" s="23">
        <v>23</v>
      </c>
      <c r="B121" s="51">
        <v>2020</v>
      </c>
      <c r="C121" s="52" t="s">
        <v>353</v>
      </c>
      <c r="D121" s="52" t="s">
        <v>301</v>
      </c>
      <c r="E121" s="52" t="s">
        <v>22</v>
      </c>
      <c r="F121" s="52" t="s">
        <v>354</v>
      </c>
      <c r="G121" s="51">
        <v>2020</v>
      </c>
      <c r="H121" s="51">
        <v>22</v>
      </c>
      <c r="I121" s="51">
        <v>0</v>
      </c>
      <c r="J121" s="53">
        <v>44375</v>
      </c>
    </row>
    <row r="122" spans="1:14" x14ac:dyDescent="0.2">
      <c r="A122" s="23">
        <v>24</v>
      </c>
      <c r="B122" s="51">
        <v>2020</v>
      </c>
      <c r="C122" s="52" t="s">
        <v>357</v>
      </c>
      <c r="D122" s="52" t="s">
        <v>57</v>
      </c>
      <c r="E122" s="52" t="s">
        <v>16</v>
      </c>
      <c r="F122" s="52" t="s">
        <v>358</v>
      </c>
      <c r="G122" s="51">
        <v>2020</v>
      </c>
      <c r="H122" s="51">
        <v>24</v>
      </c>
      <c r="I122" s="51">
        <v>0</v>
      </c>
      <c r="J122" s="53">
        <v>44375</v>
      </c>
    </row>
    <row r="123" spans="1:14" x14ac:dyDescent="0.2">
      <c r="A123" s="23">
        <v>25</v>
      </c>
      <c r="B123" s="51">
        <v>2020</v>
      </c>
      <c r="C123" s="52" t="s">
        <v>359</v>
      </c>
      <c r="D123" s="52" t="s">
        <v>51</v>
      </c>
      <c r="E123" s="52" t="s">
        <v>16</v>
      </c>
      <c r="F123" s="52" t="s">
        <v>360</v>
      </c>
      <c r="G123" s="51">
        <v>2020</v>
      </c>
      <c r="H123" s="51">
        <v>24</v>
      </c>
      <c r="I123" s="51">
        <v>0</v>
      </c>
      <c r="J123" s="53">
        <v>44375</v>
      </c>
    </row>
    <row r="124" spans="1:14" x14ac:dyDescent="0.2">
      <c r="A124" s="23">
        <v>26</v>
      </c>
      <c r="B124" s="51">
        <v>2019</v>
      </c>
      <c r="C124" s="52" t="s">
        <v>56</v>
      </c>
      <c r="D124" s="52" t="s">
        <v>57</v>
      </c>
      <c r="E124" s="52" t="s">
        <v>16</v>
      </c>
      <c r="F124" s="52" t="s">
        <v>58</v>
      </c>
      <c r="G124" s="51">
        <v>2019</v>
      </c>
      <c r="H124" s="51">
        <v>22</v>
      </c>
      <c r="I124" s="51">
        <v>0</v>
      </c>
      <c r="J124" s="53">
        <v>44405</v>
      </c>
    </row>
    <row r="125" spans="1:14" x14ac:dyDescent="0.2">
      <c r="A125" s="23">
        <v>27</v>
      </c>
      <c r="B125" s="51">
        <v>2019</v>
      </c>
      <c r="C125" s="52" t="s">
        <v>66</v>
      </c>
      <c r="D125" s="52" t="s">
        <v>67</v>
      </c>
      <c r="E125" s="52" t="s">
        <v>16</v>
      </c>
      <c r="F125" s="52" t="s">
        <v>68</v>
      </c>
      <c r="G125" s="51">
        <v>2019</v>
      </c>
      <c r="H125" s="51">
        <v>24</v>
      </c>
      <c r="I125" s="51">
        <v>0</v>
      </c>
      <c r="J125" s="53">
        <v>44405</v>
      </c>
    </row>
    <row r="126" spans="1:14" x14ac:dyDescent="0.2">
      <c r="A126" s="23">
        <v>28</v>
      </c>
      <c r="B126" s="51">
        <v>2020</v>
      </c>
      <c r="C126" s="52" t="s">
        <v>268</v>
      </c>
      <c r="D126" s="52" t="s">
        <v>269</v>
      </c>
      <c r="E126" s="52" t="s">
        <v>16</v>
      </c>
      <c r="F126" s="52" t="s">
        <v>270</v>
      </c>
      <c r="G126" s="51">
        <v>2020</v>
      </c>
      <c r="H126" s="51">
        <v>28</v>
      </c>
      <c r="I126" s="51">
        <v>0</v>
      </c>
      <c r="J126" s="53">
        <v>44405</v>
      </c>
    </row>
    <row r="127" spans="1:14" x14ac:dyDescent="0.2">
      <c r="A127" s="23">
        <v>29</v>
      </c>
      <c r="B127" s="51">
        <v>2020</v>
      </c>
      <c r="C127" s="52" t="s">
        <v>27</v>
      </c>
      <c r="D127" s="52" t="s">
        <v>277</v>
      </c>
      <c r="E127" s="52" t="s">
        <v>22</v>
      </c>
      <c r="F127" s="52" t="s">
        <v>283</v>
      </c>
      <c r="G127" s="51">
        <v>2020</v>
      </c>
      <c r="H127" s="51">
        <v>26</v>
      </c>
      <c r="I127" s="51">
        <v>0</v>
      </c>
      <c r="J127" s="53">
        <v>44405</v>
      </c>
    </row>
    <row r="128" spans="1:14" x14ac:dyDescent="0.2">
      <c r="A128" s="23">
        <v>30</v>
      </c>
      <c r="B128" s="51">
        <v>2020</v>
      </c>
      <c r="C128" s="52" t="s">
        <v>284</v>
      </c>
      <c r="D128" s="52" t="s">
        <v>151</v>
      </c>
      <c r="E128" s="52" t="s">
        <v>16</v>
      </c>
      <c r="F128" s="52" t="s">
        <v>285</v>
      </c>
      <c r="G128" s="51">
        <v>2020</v>
      </c>
      <c r="H128" s="51">
        <v>24</v>
      </c>
      <c r="I128" s="51">
        <v>0</v>
      </c>
      <c r="J128" s="53">
        <v>44405</v>
      </c>
    </row>
    <row r="129" spans="1:14" x14ac:dyDescent="0.2">
      <c r="A129" s="23">
        <v>31</v>
      </c>
      <c r="B129" s="51">
        <v>2020</v>
      </c>
      <c r="C129" s="52" t="s">
        <v>291</v>
      </c>
      <c r="D129" s="52" t="s">
        <v>292</v>
      </c>
      <c r="E129" s="52" t="s">
        <v>22</v>
      </c>
      <c r="F129" s="52" t="s">
        <v>293</v>
      </c>
      <c r="G129" s="51">
        <v>2020</v>
      </c>
      <c r="H129" s="51">
        <v>27</v>
      </c>
      <c r="I129" s="51">
        <v>0</v>
      </c>
      <c r="J129" s="53">
        <v>44405</v>
      </c>
    </row>
    <row r="130" spans="1:14" x14ac:dyDescent="0.2">
      <c r="A130" s="23">
        <v>32</v>
      </c>
      <c r="B130" s="51">
        <v>2020</v>
      </c>
      <c r="C130" s="52" t="s">
        <v>300</v>
      </c>
      <c r="D130" s="52" t="s">
        <v>301</v>
      </c>
      <c r="E130" s="52" t="s">
        <v>22</v>
      </c>
      <c r="F130" s="52" t="s">
        <v>302</v>
      </c>
      <c r="G130" s="51">
        <v>2020</v>
      </c>
      <c r="H130" s="51">
        <v>23</v>
      </c>
      <c r="I130" s="51">
        <v>0</v>
      </c>
      <c r="J130" s="53">
        <v>44405</v>
      </c>
    </row>
    <row r="131" spans="1:14" x14ac:dyDescent="0.2">
      <c r="A131" s="23">
        <v>33</v>
      </c>
      <c r="B131" s="51">
        <v>2020</v>
      </c>
      <c r="C131" s="52" t="s">
        <v>429</v>
      </c>
      <c r="D131" s="52" t="s">
        <v>277</v>
      </c>
      <c r="E131" s="52" t="s">
        <v>22</v>
      </c>
      <c r="F131" s="52" t="s">
        <v>430</v>
      </c>
      <c r="G131" s="51">
        <v>2020</v>
      </c>
      <c r="H131" s="51">
        <v>24</v>
      </c>
      <c r="I131" s="51">
        <v>0</v>
      </c>
      <c r="J131" s="53">
        <v>44405</v>
      </c>
    </row>
    <row r="132" spans="1:14" x14ac:dyDescent="0.2">
      <c r="A132" s="23">
        <v>34</v>
      </c>
      <c r="B132" s="51">
        <v>2020</v>
      </c>
      <c r="C132" s="52" t="s">
        <v>329</v>
      </c>
      <c r="D132" s="52" t="s">
        <v>106</v>
      </c>
      <c r="E132" s="52" t="s">
        <v>16</v>
      </c>
      <c r="F132" s="52" t="s">
        <v>330</v>
      </c>
      <c r="G132" s="51">
        <v>2020</v>
      </c>
      <c r="H132" s="51">
        <v>28</v>
      </c>
      <c r="I132" s="51">
        <v>0</v>
      </c>
      <c r="J132" s="53">
        <v>44405</v>
      </c>
    </row>
    <row r="133" spans="1:14" x14ac:dyDescent="0.2">
      <c r="A133" s="23">
        <v>35</v>
      </c>
      <c r="B133" s="51">
        <v>2020</v>
      </c>
      <c r="C133" s="52" t="s">
        <v>345</v>
      </c>
      <c r="D133" s="52" t="s">
        <v>346</v>
      </c>
      <c r="E133" s="52" t="s">
        <v>16</v>
      </c>
      <c r="F133" s="52" t="s">
        <v>347</v>
      </c>
      <c r="G133" s="51">
        <v>2020</v>
      </c>
      <c r="H133" s="51">
        <v>24</v>
      </c>
      <c r="I133" s="51">
        <v>0</v>
      </c>
      <c r="J133" s="53">
        <v>44405</v>
      </c>
    </row>
    <row r="134" spans="1:14" x14ac:dyDescent="0.2">
      <c r="A134" s="23">
        <v>36</v>
      </c>
      <c r="B134" s="51">
        <v>2020</v>
      </c>
      <c r="C134" s="52" t="s">
        <v>355</v>
      </c>
      <c r="D134" s="52" t="s">
        <v>163</v>
      </c>
      <c r="E134" s="52" t="s">
        <v>22</v>
      </c>
      <c r="F134" s="52" t="s">
        <v>356</v>
      </c>
      <c r="G134" s="51">
        <v>2020</v>
      </c>
      <c r="H134" s="51">
        <v>26</v>
      </c>
      <c r="I134" s="51">
        <v>0</v>
      </c>
      <c r="J134" s="53">
        <v>44405</v>
      </c>
    </row>
    <row r="135" spans="1:14" x14ac:dyDescent="0.2">
      <c r="A135" s="23">
        <v>37</v>
      </c>
      <c r="B135" s="51">
        <v>2020</v>
      </c>
      <c r="C135" s="52" t="s">
        <v>437</v>
      </c>
      <c r="D135" s="52" t="s">
        <v>187</v>
      </c>
      <c r="E135" s="52" t="s">
        <v>16</v>
      </c>
      <c r="F135" s="52" t="s">
        <v>438</v>
      </c>
      <c r="G135" s="51">
        <v>2020</v>
      </c>
      <c r="H135" s="51">
        <v>23</v>
      </c>
      <c r="I135" s="51">
        <v>0</v>
      </c>
      <c r="J135" s="53">
        <v>44405</v>
      </c>
    </row>
    <row r="136" spans="1:14" x14ac:dyDescent="0.2">
      <c r="A136" s="23">
        <v>38</v>
      </c>
      <c r="B136" s="51">
        <v>2020</v>
      </c>
      <c r="C136" s="52" t="s">
        <v>303</v>
      </c>
      <c r="D136" s="52" t="s">
        <v>304</v>
      </c>
      <c r="E136" s="52" t="s">
        <v>22</v>
      </c>
      <c r="F136" s="52" t="s">
        <v>305</v>
      </c>
      <c r="G136" s="51">
        <v>2020</v>
      </c>
      <c r="H136" s="51">
        <v>25</v>
      </c>
      <c r="I136" s="51">
        <v>0</v>
      </c>
      <c r="J136" s="53">
        <v>44466</v>
      </c>
    </row>
    <row r="137" spans="1:14" x14ac:dyDescent="0.2">
      <c r="A137" s="23">
        <v>39</v>
      </c>
      <c r="B137" s="51">
        <v>2020</v>
      </c>
      <c r="C137" s="52" t="s">
        <v>337</v>
      </c>
      <c r="D137" s="52" t="s">
        <v>338</v>
      </c>
      <c r="E137" s="52" t="s">
        <v>22</v>
      </c>
      <c r="F137" s="52" t="s">
        <v>339</v>
      </c>
      <c r="G137" s="51">
        <v>2020</v>
      </c>
      <c r="H137" s="51">
        <v>25</v>
      </c>
      <c r="I137" s="51">
        <v>0</v>
      </c>
      <c r="J137" s="53">
        <v>44466</v>
      </c>
    </row>
    <row r="138" spans="1:14" x14ac:dyDescent="0.2">
      <c r="A138" s="23">
        <v>40</v>
      </c>
      <c r="B138" s="51">
        <v>2020</v>
      </c>
      <c r="C138" s="52" t="s">
        <v>318</v>
      </c>
      <c r="D138" s="52" t="s">
        <v>295</v>
      </c>
      <c r="E138" s="52" t="s">
        <v>22</v>
      </c>
      <c r="F138" s="52" t="s">
        <v>319</v>
      </c>
      <c r="G138" s="51">
        <v>2020</v>
      </c>
      <c r="H138" s="51">
        <v>25</v>
      </c>
      <c r="I138" s="51">
        <v>0</v>
      </c>
      <c r="J138" s="53">
        <v>44546</v>
      </c>
    </row>
    <row r="139" spans="1:14" x14ac:dyDescent="0.2">
      <c r="A139" s="23">
        <v>1</v>
      </c>
      <c r="B139" s="54">
        <v>2021</v>
      </c>
      <c r="C139" s="55" t="s">
        <v>439</v>
      </c>
      <c r="D139" s="55" t="s">
        <v>25</v>
      </c>
      <c r="E139" s="55" t="s">
        <v>22</v>
      </c>
      <c r="F139" s="55" t="s">
        <v>440</v>
      </c>
      <c r="G139" s="54">
        <v>2021</v>
      </c>
      <c r="H139" s="54">
        <v>25</v>
      </c>
      <c r="I139" s="54">
        <v>0</v>
      </c>
      <c r="J139" s="56">
        <v>44740</v>
      </c>
    </row>
    <row r="140" spans="1:14" x14ac:dyDescent="0.2">
      <c r="A140" s="23">
        <v>2</v>
      </c>
      <c r="B140" s="54">
        <v>2021</v>
      </c>
      <c r="C140" s="55" t="s">
        <v>441</v>
      </c>
      <c r="D140" s="55" t="s">
        <v>442</v>
      </c>
      <c r="E140" s="55" t="s">
        <v>16</v>
      </c>
      <c r="F140" s="55" t="s">
        <v>443</v>
      </c>
      <c r="G140" s="54">
        <v>2021</v>
      </c>
      <c r="H140" s="54">
        <v>27</v>
      </c>
      <c r="I140" s="54">
        <v>0</v>
      </c>
      <c r="J140" s="56">
        <v>44740</v>
      </c>
    </row>
    <row r="141" spans="1:14" x14ac:dyDescent="0.2">
      <c r="A141" s="23">
        <v>3</v>
      </c>
      <c r="B141" s="54">
        <v>2021</v>
      </c>
      <c r="C141" s="55" t="s">
        <v>444</v>
      </c>
      <c r="D141" s="55" t="s">
        <v>37</v>
      </c>
      <c r="E141" s="55" t="s">
        <v>22</v>
      </c>
      <c r="F141" s="55" t="s">
        <v>445</v>
      </c>
      <c r="G141" s="54">
        <v>2021</v>
      </c>
      <c r="H141" s="54">
        <v>26</v>
      </c>
      <c r="I141" s="54">
        <v>0</v>
      </c>
      <c r="J141" s="56">
        <v>44740</v>
      </c>
    </row>
    <row r="142" spans="1:14" x14ac:dyDescent="0.2">
      <c r="A142" s="23">
        <v>4</v>
      </c>
      <c r="B142" s="54">
        <v>2021</v>
      </c>
      <c r="C142" s="55" t="s">
        <v>449</v>
      </c>
      <c r="D142" s="55" t="s">
        <v>450</v>
      </c>
      <c r="E142" s="55" t="s">
        <v>16</v>
      </c>
      <c r="F142" s="55" t="s">
        <v>451</v>
      </c>
      <c r="G142" s="54">
        <v>2021</v>
      </c>
      <c r="H142" s="54">
        <v>20</v>
      </c>
      <c r="I142" s="54">
        <v>0</v>
      </c>
      <c r="J142" s="56">
        <v>44740</v>
      </c>
    </row>
    <row r="143" spans="1:14" x14ac:dyDescent="0.2">
      <c r="A143" s="23">
        <v>5</v>
      </c>
      <c r="B143" s="54">
        <v>2021</v>
      </c>
      <c r="C143" s="55" t="s">
        <v>452</v>
      </c>
      <c r="D143" s="55" t="s">
        <v>52</v>
      </c>
      <c r="E143" s="55" t="s">
        <v>22</v>
      </c>
      <c r="F143" s="55" t="s">
        <v>453</v>
      </c>
      <c r="G143" s="54">
        <v>2021</v>
      </c>
      <c r="H143" s="54">
        <v>26</v>
      </c>
      <c r="I143" s="54">
        <v>0</v>
      </c>
      <c r="J143" s="56">
        <v>44740</v>
      </c>
    </row>
    <row r="144" spans="1:14" x14ac:dyDescent="0.2">
      <c r="A144" s="23">
        <v>6</v>
      </c>
      <c r="B144" s="54">
        <v>2021</v>
      </c>
      <c r="C144" s="55" t="s">
        <v>461</v>
      </c>
      <c r="D144" s="55" t="s">
        <v>462</v>
      </c>
      <c r="E144" s="55" t="s">
        <v>22</v>
      </c>
      <c r="F144" s="55" t="s">
        <v>463</v>
      </c>
      <c r="G144" s="54">
        <v>2021</v>
      </c>
      <c r="H144" s="54">
        <v>23</v>
      </c>
      <c r="I144" s="54">
        <v>0</v>
      </c>
      <c r="J144" s="56">
        <v>44740</v>
      </c>
      <c r="M144" s="30">
        <v>18</v>
      </c>
      <c r="N144" s="30">
        <f>COUNTIF($H$139:$H$174,18)</f>
        <v>0</v>
      </c>
    </row>
    <row r="145" spans="1:14" x14ac:dyDescent="0.2">
      <c r="A145" s="23">
        <v>7</v>
      </c>
      <c r="B145" s="54">
        <v>2021</v>
      </c>
      <c r="C145" s="55" t="s">
        <v>479</v>
      </c>
      <c r="D145" s="55" t="s">
        <v>480</v>
      </c>
      <c r="E145" s="55" t="s">
        <v>22</v>
      </c>
      <c r="F145" s="55" t="s">
        <v>481</v>
      </c>
      <c r="G145" s="54">
        <v>2021</v>
      </c>
      <c r="H145" s="54">
        <v>27</v>
      </c>
      <c r="I145" s="54">
        <v>0</v>
      </c>
      <c r="J145" s="56">
        <v>44740</v>
      </c>
      <c r="M145" s="30">
        <v>19</v>
      </c>
      <c r="N145" s="30">
        <f>COUNTIF($H$139:$H$174,19)</f>
        <v>1</v>
      </c>
    </row>
    <row r="146" spans="1:14" x14ac:dyDescent="0.2">
      <c r="A146" s="23">
        <v>8</v>
      </c>
      <c r="B146" s="54">
        <v>2021</v>
      </c>
      <c r="C146" s="55" t="s">
        <v>484</v>
      </c>
      <c r="D146" s="55" t="s">
        <v>462</v>
      </c>
      <c r="E146" s="55" t="s">
        <v>22</v>
      </c>
      <c r="F146" s="55" t="s">
        <v>485</v>
      </c>
      <c r="G146" s="54">
        <v>2021</v>
      </c>
      <c r="H146" s="54">
        <v>25</v>
      </c>
      <c r="I146" s="54">
        <v>0</v>
      </c>
      <c r="J146" s="56">
        <v>44740</v>
      </c>
      <c r="M146" s="30">
        <v>20</v>
      </c>
      <c r="N146" s="30">
        <f>COUNTIF($H$139:$H$174,20)</f>
        <v>3</v>
      </c>
    </row>
    <row r="147" spans="1:14" x14ac:dyDescent="0.2">
      <c r="A147" s="23">
        <v>9</v>
      </c>
      <c r="B147" s="54">
        <v>2021</v>
      </c>
      <c r="C147" s="55" t="s">
        <v>496</v>
      </c>
      <c r="D147" s="55" t="s">
        <v>497</v>
      </c>
      <c r="E147" s="55" t="s">
        <v>16</v>
      </c>
      <c r="F147" s="55" t="s">
        <v>498</v>
      </c>
      <c r="G147" s="54">
        <v>2021</v>
      </c>
      <c r="H147" s="54">
        <v>30</v>
      </c>
      <c r="I147" s="54">
        <v>0</v>
      </c>
      <c r="J147" s="56">
        <v>44740</v>
      </c>
      <c r="M147" s="30">
        <v>21</v>
      </c>
      <c r="N147" s="30">
        <f>COUNTIF($H$139:$H$174,21)</f>
        <v>0</v>
      </c>
    </row>
    <row r="148" spans="1:14" x14ac:dyDescent="0.2">
      <c r="A148" s="23">
        <v>10</v>
      </c>
      <c r="B148" s="54">
        <v>2021</v>
      </c>
      <c r="C148" s="55" t="s">
        <v>503</v>
      </c>
      <c r="D148" s="55" t="s">
        <v>504</v>
      </c>
      <c r="E148" s="55" t="s">
        <v>22</v>
      </c>
      <c r="F148" s="55" t="s">
        <v>505</v>
      </c>
      <c r="G148" s="54">
        <v>2021</v>
      </c>
      <c r="H148" s="54">
        <v>24</v>
      </c>
      <c r="I148" s="54">
        <v>0</v>
      </c>
      <c r="J148" s="56">
        <v>44740</v>
      </c>
      <c r="M148" s="30">
        <v>22</v>
      </c>
      <c r="N148" s="30">
        <f>COUNTIF($H$139:$H$174,22)</f>
        <v>1</v>
      </c>
    </row>
    <row r="149" spans="1:14" x14ac:dyDescent="0.2">
      <c r="A149" s="23">
        <v>11</v>
      </c>
      <c r="B149" s="54">
        <v>2021</v>
      </c>
      <c r="C149" s="55" t="s">
        <v>459</v>
      </c>
      <c r="D149" s="55" t="s">
        <v>82</v>
      </c>
      <c r="E149" s="55" t="s">
        <v>16</v>
      </c>
      <c r="F149" s="55" t="s">
        <v>460</v>
      </c>
      <c r="G149" s="54">
        <v>2021</v>
      </c>
      <c r="H149" s="54">
        <v>28</v>
      </c>
      <c r="I149" s="54">
        <v>0</v>
      </c>
      <c r="J149" s="56">
        <v>44756</v>
      </c>
      <c r="M149" s="30">
        <v>23</v>
      </c>
      <c r="N149" s="30">
        <f>COUNTIF($H$139:$H$174,23)</f>
        <v>3</v>
      </c>
    </row>
    <row r="150" spans="1:14" x14ac:dyDescent="0.2">
      <c r="A150" s="23">
        <v>12</v>
      </c>
      <c r="B150" s="54">
        <v>2021</v>
      </c>
      <c r="C150" s="55" t="s">
        <v>464</v>
      </c>
      <c r="D150" s="55" t="s">
        <v>465</v>
      </c>
      <c r="E150" s="55" t="s">
        <v>22</v>
      </c>
      <c r="F150" s="55" t="s">
        <v>466</v>
      </c>
      <c r="G150" s="54">
        <v>2021</v>
      </c>
      <c r="H150" s="54">
        <v>30</v>
      </c>
      <c r="I150" s="54">
        <v>0</v>
      </c>
      <c r="J150" s="56">
        <v>44756</v>
      </c>
      <c r="M150" s="30">
        <v>24</v>
      </c>
      <c r="N150" s="30">
        <f>COUNTIF($H$139:$H$174,24)</f>
        <v>3</v>
      </c>
    </row>
    <row r="151" spans="1:14" x14ac:dyDescent="0.2">
      <c r="A151" s="23">
        <v>13</v>
      </c>
      <c r="B151" s="54">
        <v>2021</v>
      </c>
      <c r="C151" s="55" t="s">
        <v>36</v>
      </c>
      <c r="D151" s="55" t="s">
        <v>106</v>
      </c>
      <c r="E151" s="55" t="s">
        <v>16</v>
      </c>
      <c r="F151" s="55" t="s">
        <v>467</v>
      </c>
      <c r="G151" s="54">
        <v>2021</v>
      </c>
      <c r="H151" s="54">
        <v>28</v>
      </c>
      <c r="I151" s="54">
        <v>0</v>
      </c>
      <c r="J151" s="56">
        <v>44756</v>
      </c>
      <c r="M151" s="30">
        <v>25</v>
      </c>
      <c r="N151" s="30">
        <f>COUNTIF($H$139:$H$174,25)</f>
        <v>5</v>
      </c>
    </row>
    <row r="152" spans="1:14" x14ac:dyDescent="0.2">
      <c r="A152" s="23">
        <v>14</v>
      </c>
      <c r="B152" s="54">
        <v>2021</v>
      </c>
      <c r="C152" s="55" t="s">
        <v>468</v>
      </c>
      <c r="D152" s="55" t="s">
        <v>266</v>
      </c>
      <c r="E152" s="55" t="s">
        <v>16</v>
      </c>
      <c r="F152" s="55" t="s">
        <v>469</v>
      </c>
      <c r="G152" s="54">
        <v>2021</v>
      </c>
      <c r="H152" s="54">
        <v>26</v>
      </c>
      <c r="I152" s="54">
        <v>0</v>
      </c>
      <c r="J152" s="56">
        <v>44756</v>
      </c>
      <c r="M152" s="30">
        <v>26</v>
      </c>
      <c r="N152" s="30">
        <f>COUNTIF($H$139:$H$174,26)</f>
        <v>10</v>
      </c>
    </row>
    <row r="153" spans="1:14" x14ac:dyDescent="0.2">
      <c r="A153" s="23">
        <v>15</v>
      </c>
      <c r="B153" s="54">
        <v>2021</v>
      </c>
      <c r="C153" s="55" t="s">
        <v>320</v>
      </c>
      <c r="D153" s="55" t="s">
        <v>93</v>
      </c>
      <c r="E153" s="55" t="s">
        <v>16</v>
      </c>
      <c r="F153" s="55" t="s">
        <v>471</v>
      </c>
      <c r="G153" s="54">
        <v>2021</v>
      </c>
      <c r="H153" s="54">
        <v>26</v>
      </c>
      <c r="I153" s="54">
        <v>0</v>
      </c>
      <c r="J153" s="56">
        <v>44756</v>
      </c>
      <c r="M153" s="30">
        <v>27</v>
      </c>
      <c r="N153" s="30">
        <f>COUNTIF($H$139:$H$174,27)</f>
        <v>3</v>
      </c>
    </row>
    <row r="154" spans="1:14" x14ac:dyDescent="0.2">
      <c r="A154" s="23">
        <v>16</v>
      </c>
      <c r="B154" s="54">
        <v>2021</v>
      </c>
      <c r="C154" s="55" t="s">
        <v>242</v>
      </c>
      <c r="D154" s="55" t="s">
        <v>474</v>
      </c>
      <c r="E154" s="55" t="s">
        <v>22</v>
      </c>
      <c r="F154" s="55" t="s">
        <v>475</v>
      </c>
      <c r="G154" s="54">
        <v>2021</v>
      </c>
      <c r="H154" s="54">
        <v>29</v>
      </c>
      <c r="I154" s="54">
        <v>0</v>
      </c>
      <c r="J154" s="56">
        <v>44756</v>
      </c>
      <c r="M154" s="30">
        <v>28</v>
      </c>
      <c r="N154" s="30">
        <f>COUNTIF($H$139:$H$174,28)</f>
        <v>2</v>
      </c>
    </row>
    <row r="155" spans="1:14" x14ac:dyDescent="0.2">
      <c r="A155" s="23">
        <v>17</v>
      </c>
      <c r="B155" s="54">
        <v>2021</v>
      </c>
      <c r="C155" s="55" t="s">
        <v>476</v>
      </c>
      <c r="D155" s="55" t="s">
        <v>477</v>
      </c>
      <c r="E155" s="55" t="s">
        <v>22</v>
      </c>
      <c r="F155" s="55" t="s">
        <v>478</v>
      </c>
      <c r="G155" s="54">
        <v>2021</v>
      </c>
      <c r="H155" s="54">
        <v>26</v>
      </c>
      <c r="I155" s="54">
        <v>0</v>
      </c>
      <c r="J155" s="56">
        <v>44756</v>
      </c>
      <c r="M155" s="30">
        <v>29</v>
      </c>
      <c r="N155" s="30">
        <f>COUNTIF($H$139:$H$174,29)</f>
        <v>3</v>
      </c>
    </row>
    <row r="156" spans="1:14" x14ac:dyDescent="0.2">
      <c r="A156" s="23">
        <v>18</v>
      </c>
      <c r="B156" s="54">
        <v>2021</v>
      </c>
      <c r="C156" s="55" t="s">
        <v>184</v>
      </c>
      <c r="D156" s="55" t="s">
        <v>513</v>
      </c>
      <c r="E156" s="55" t="s">
        <v>16</v>
      </c>
      <c r="F156" s="55" t="s">
        <v>514</v>
      </c>
      <c r="G156" s="54">
        <v>2021</v>
      </c>
      <c r="H156" s="54">
        <v>29</v>
      </c>
      <c r="I156" s="54">
        <v>0</v>
      </c>
      <c r="J156" s="56">
        <v>44756</v>
      </c>
      <c r="M156" s="30">
        <v>30</v>
      </c>
      <c r="N156" s="30">
        <f>COUNTIF($H$139:$H$174,30)</f>
        <v>2</v>
      </c>
    </row>
    <row r="157" spans="1:14" x14ac:dyDescent="0.2">
      <c r="A157" s="23">
        <v>19</v>
      </c>
      <c r="B157" s="54">
        <v>2020</v>
      </c>
      <c r="C157" s="55" t="s">
        <v>431</v>
      </c>
      <c r="D157" s="55" t="s">
        <v>432</v>
      </c>
      <c r="E157" s="55" t="s">
        <v>22</v>
      </c>
      <c r="F157" s="55" t="s">
        <v>433</v>
      </c>
      <c r="G157" s="54">
        <v>2020</v>
      </c>
      <c r="H157" s="54">
        <v>19</v>
      </c>
      <c r="I157" s="54">
        <v>0</v>
      </c>
      <c r="J157" s="56">
        <v>44770</v>
      </c>
      <c r="M157" s="30" t="s">
        <v>363</v>
      </c>
      <c r="N157" s="30">
        <f>COUNTIF($H$139:$H$174,31)</f>
        <v>0</v>
      </c>
    </row>
    <row r="158" spans="1:14" x14ac:dyDescent="0.2">
      <c r="A158" s="23">
        <v>20</v>
      </c>
      <c r="B158" s="54">
        <v>2021</v>
      </c>
      <c r="C158" s="55" t="s">
        <v>457</v>
      </c>
      <c r="D158" s="55" t="s">
        <v>206</v>
      </c>
      <c r="E158" s="55" t="s">
        <v>22</v>
      </c>
      <c r="F158" s="55" t="s">
        <v>458</v>
      </c>
      <c r="G158" s="54">
        <v>2021</v>
      </c>
      <c r="H158" s="54">
        <v>26</v>
      </c>
      <c r="I158" s="54">
        <v>0</v>
      </c>
      <c r="J158" s="56">
        <v>44770</v>
      </c>
    </row>
    <row r="159" spans="1:14" x14ac:dyDescent="0.2">
      <c r="A159" s="23">
        <v>21</v>
      </c>
      <c r="B159" s="54">
        <v>2021</v>
      </c>
      <c r="C159" s="55" t="s">
        <v>292</v>
      </c>
      <c r="D159" s="55" t="s">
        <v>73</v>
      </c>
      <c r="E159" s="55" t="s">
        <v>22</v>
      </c>
      <c r="F159" s="55" t="s">
        <v>470</v>
      </c>
      <c r="G159" s="54">
        <v>2021</v>
      </c>
      <c r="H159" s="54">
        <v>24</v>
      </c>
      <c r="I159" s="54">
        <v>0</v>
      </c>
      <c r="J159" s="56">
        <v>44770</v>
      </c>
    </row>
    <row r="160" spans="1:14" x14ac:dyDescent="0.2">
      <c r="A160" s="23">
        <v>22</v>
      </c>
      <c r="B160" s="54">
        <v>2021</v>
      </c>
      <c r="C160" s="55" t="s">
        <v>486</v>
      </c>
      <c r="D160" s="55" t="s">
        <v>277</v>
      </c>
      <c r="E160" s="55" t="s">
        <v>22</v>
      </c>
      <c r="F160" s="55" t="s">
        <v>487</v>
      </c>
      <c r="G160" s="54">
        <v>2021</v>
      </c>
      <c r="H160" s="54">
        <v>25</v>
      </c>
      <c r="I160" s="54">
        <v>0</v>
      </c>
      <c r="J160" s="56">
        <v>44770</v>
      </c>
    </row>
    <row r="161" spans="1:10" x14ac:dyDescent="0.2">
      <c r="A161" s="23">
        <v>23</v>
      </c>
      <c r="B161" s="54">
        <v>2021</v>
      </c>
      <c r="C161" s="55" t="s">
        <v>491</v>
      </c>
      <c r="D161" s="55" t="s">
        <v>52</v>
      </c>
      <c r="E161" s="55" t="s">
        <v>22</v>
      </c>
      <c r="F161" s="55" t="s">
        <v>492</v>
      </c>
      <c r="G161" s="54">
        <v>2021</v>
      </c>
      <c r="H161" s="54">
        <v>23</v>
      </c>
      <c r="I161" s="54">
        <v>0</v>
      </c>
      <c r="J161" s="56">
        <v>44770</v>
      </c>
    </row>
    <row r="162" spans="1:10" x14ac:dyDescent="0.2">
      <c r="A162" s="23">
        <v>24</v>
      </c>
      <c r="B162" s="54">
        <v>2021</v>
      </c>
      <c r="C162" s="55" t="s">
        <v>499</v>
      </c>
      <c r="D162" s="55" t="s">
        <v>37</v>
      </c>
      <c r="E162" s="55" t="s">
        <v>22</v>
      </c>
      <c r="F162" s="55" t="s">
        <v>500</v>
      </c>
      <c r="G162" s="54">
        <v>2021</v>
      </c>
      <c r="H162" s="54">
        <v>25</v>
      </c>
      <c r="I162" s="54">
        <v>0</v>
      </c>
      <c r="J162" s="56">
        <v>44770</v>
      </c>
    </row>
    <row r="163" spans="1:10" x14ac:dyDescent="0.2">
      <c r="A163" s="23">
        <v>25</v>
      </c>
      <c r="B163" s="54">
        <v>2021</v>
      </c>
      <c r="C163" s="55" t="s">
        <v>501</v>
      </c>
      <c r="D163" s="55" t="s">
        <v>70</v>
      </c>
      <c r="E163" s="55" t="s">
        <v>22</v>
      </c>
      <c r="F163" s="55" t="s">
        <v>502</v>
      </c>
      <c r="G163" s="54">
        <v>2021</v>
      </c>
      <c r="H163" s="54">
        <v>26</v>
      </c>
      <c r="I163" s="54">
        <v>0</v>
      </c>
      <c r="J163" s="56">
        <v>44770</v>
      </c>
    </row>
    <row r="164" spans="1:10" x14ac:dyDescent="0.2">
      <c r="A164" s="23">
        <v>26</v>
      </c>
      <c r="B164" s="54">
        <v>2021</v>
      </c>
      <c r="C164" s="55" t="s">
        <v>506</v>
      </c>
      <c r="D164" s="55" t="s">
        <v>507</v>
      </c>
      <c r="E164" s="55" t="s">
        <v>22</v>
      </c>
      <c r="F164" s="55" t="s">
        <v>508</v>
      </c>
      <c r="G164" s="54">
        <v>2021</v>
      </c>
      <c r="H164" s="54">
        <v>20</v>
      </c>
      <c r="I164" s="54">
        <v>0</v>
      </c>
      <c r="J164" s="56">
        <v>44770</v>
      </c>
    </row>
    <row r="165" spans="1:10" x14ac:dyDescent="0.2">
      <c r="A165" s="23">
        <v>27</v>
      </c>
      <c r="B165" s="54">
        <v>2021</v>
      </c>
      <c r="C165" s="55" t="s">
        <v>515</v>
      </c>
      <c r="D165" s="55" t="s">
        <v>432</v>
      </c>
      <c r="E165" s="55" t="s">
        <v>22</v>
      </c>
      <c r="F165" s="55" t="s">
        <v>516</v>
      </c>
      <c r="G165" s="54">
        <v>2021</v>
      </c>
      <c r="H165" s="54">
        <v>26</v>
      </c>
      <c r="I165" s="54">
        <v>0</v>
      </c>
      <c r="J165" s="56">
        <v>44770</v>
      </c>
    </row>
    <row r="166" spans="1:10" x14ac:dyDescent="0.2">
      <c r="A166" s="23">
        <v>28</v>
      </c>
      <c r="B166" s="54">
        <v>2021</v>
      </c>
      <c r="C166" s="55" t="s">
        <v>447</v>
      </c>
      <c r="D166" s="55" t="s">
        <v>90</v>
      </c>
      <c r="E166" s="55" t="s">
        <v>22</v>
      </c>
      <c r="F166" s="55" t="s">
        <v>448</v>
      </c>
      <c r="G166" s="54">
        <v>2021</v>
      </c>
      <c r="H166" s="54">
        <v>20</v>
      </c>
      <c r="I166" s="54">
        <v>0</v>
      </c>
      <c r="J166" s="56">
        <v>44805</v>
      </c>
    </row>
    <row r="167" spans="1:10" x14ac:dyDescent="0.2">
      <c r="A167" s="23">
        <v>29</v>
      </c>
      <c r="B167" s="54">
        <v>2021</v>
      </c>
      <c r="C167" s="55" t="s">
        <v>454</v>
      </c>
      <c r="D167" s="55" t="s">
        <v>455</v>
      </c>
      <c r="E167" s="55" t="s">
        <v>16</v>
      </c>
      <c r="F167" s="55" t="s">
        <v>456</v>
      </c>
      <c r="G167" s="54">
        <v>2021</v>
      </c>
      <c r="H167" s="54">
        <v>29</v>
      </c>
      <c r="I167" s="54">
        <v>0</v>
      </c>
      <c r="J167" s="56">
        <v>44805</v>
      </c>
    </row>
    <row r="168" spans="1:10" x14ac:dyDescent="0.2">
      <c r="A168" s="23">
        <v>30</v>
      </c>
      <c r="B168" s="54">
        <v>2021</v>
      </c>
      <c r="C168" s="55" t="s">
        <v>27</v>
      </c>
      <c r="D168" s="55" t="s">
        <v>25</v>
      </c>
      <c r="E168" s="55" t="s">
        <v>22</v>
      </c>
      <c r="F168" s="55" t="s">
        <v>446</v>
      </c>
      <c r="G168" s="54">
        <v>2021</v>
      </c>
      <c r="H168" s="54">
        <v>22</v>
      </c>
      <c r="I168" s="54">
        <v>0</v>
      </c>
      <c r="J168" s="56">
        <v>44833</v>
      </c>
    </row>
    <row r="169" spans="1:10" x14ac:dyDescent="0.2">
      <c r="A169" s="23">
        <v>31</v>
      </c>
      <c r="B169" s="54">
        <v>2021</v>
      </c>
      <c r="C169" s="55" t="s">
        <v>472</v>
      </c>
      <c r="D169" s="55" t="s">
        <v>90</v>
      </c>
      <c r="E169" s="55" t="s">
        <v>22</v>
      </c>
      <c r="F169" s="55" t="s">
        <v>473</v>
      </c>
      <c r="G169" s="54">
        <v>2021</v>
      </c>
      <c r="H169" s="54">
        <v>27</v>
      </c>
      <c r="I169" s="54">
        <v>0</v>
      </c>
      <c r="J169" s="56">
        <v>44833</v>
      </c>
    </row>
    <row r="170" spans="1:10" x14ac:dyDescent="0.2">
      <c r="A170" s="23">
        <v>32</v>
      </c>
      <c r="B170" s="54">
        <v>2021</v>
      </c>
      <c r="C170" s="55" t="s">
        <v>482</v>
      </c>
      <c r="D170" s="55" t="s">
        <v>192</v>
      </c>
      <c r="E170" s="55" t="s">
        <v>22</v>
      </c>
      <c r="F170" s="55" t="s">
        <v>483</v>
      </c>
      <c r="G170" s="54">
        <v>2021</v>
      </c>
      <c r="H170" s="54">
        <v>26</v>
      </c>
      <c r="I170" s="54">
        <v>0</v>
      </c>
      <c r="J170" s="56">
        <v>44833</v>
      </c>
    </row>
    <row r="171" spans="1:10" x14ac:dyDescent="0.2">
      <c r="A171" s="23">
        <v>33</v>
      </c>
      <c r="B171" s="54">
        <v>2021</v>
      </c>
      <c r="C171" s="55" t="s">
        <v>488</v>
      </c>
      <c r="D171" s="55" t="s">
        <v>489</v>
      </c>
      <c r="E171" s="55" t="s">
        <v>22</v>
      </c>
      <c r="F171" s="55" t="s">
        <v>490</v>
      </c>
      <c r="G171" s="54">
        <v>2021</v>
      </c>
      <c r="H171" s="54">
        <v>24</v>
      </c>
      <c r="I171" s="54">
        <v>0</v>
      </c>
      <c r="J171" s="56">
        <v>44833</v>
      </c>
    </row>
    <row r="172" spans="1:10" x14ac:dyDescent="0.2">
      <c r="A172" s="23">
        <v>34</v>
      </c>
      <c r="B172" s="54">
        <v>2021</v>
      </c>
      <c r="C172" s="55" t="s">
        <v>493</v>
      </c>
      <c r="D172" s="55" t="s">
        <v>494</v>
      </c>
      <c r="E172" s="55" t="s">
        <v>22</v>
      </c>
      <c r="F172" s="55" t="s">
        <v>495</v>
      </c>
      <c r="G172" s="54">
        <v>2021</v>
      </c>
      <c r="H172" s="54">
        <v>25</v>
      </c>
      <c r="I172" s="54">
        <v>0</v>
      </c>
      <c r="J172" s="56">
        <v>44833</v>
      </c>
    </row>
    <row r="173" spans="1:10" x14ac:dyDescent="0.2">
      <c r="A173" s="23">
        <v>35</v>
      </c>
      <c r="B173" s="54">
        <v>2021</v>
      </c>
      <c r="C173" s="55" t="s">
        <v>509</v>
      </c>
      <c r="D173" s="55" t="s">
        <v>70</v>
      </c>
      <c r="E173" s="55" t="s">
        <v>22</v>
      </c>
      <c r="F173" s="55" t="s">
        <v>510</v>
      </c>
      <c r="G173" s="54">
        <v>2021</v>
      </c>
      <c r="H173" s="54">
        <v>26</v>
      </c>
      <c r="I173" s="54">
        <v>0</v>
      </c>
      <c r="J173" s="56">
        <v>44833</v>
      </c>
    </row>
    <row r="174" spans="1:10" x14ac:dyDescent="0.2">
      <c r="A174" s="23">
        <v>36</v>
      </c>
      <c r="B174" s="54">
        <v>2021</v>
      </c>
      <c r="C174" s="55" t="s">
        <v>511</v>
      </c>
      <c r="D174" s="55" t="s">
        <v>435</v>
      </c>
      <c r="E174" s="55" t="s">
        <v>22</v>
      </c>
      <c r="F174" s="55" t="s">
        <v>512</v>
      </c>
      <c r="G174" s="54">
        <v>2021</v>
      </c>
      <c r="H174" s="54">
        <v>23</v>
      </c>
      <c r="I174" s="54">
        <v>0</v>
      </c>
      <c r="J174" s="56">
        <v>44833</v>
      </c>
    </row>
  </sheetData>
  <sortState ref="B4:J174">
    <sortCondition ref="J3:J174"/>
  </sortState>
  <mergeCells count="1">
    <mergeCell ref="D1:G1"/>
  </mergeCells>
  <conditionalFormatting sqref="I1:I1048576">
    <cfRule type="cellIs" dxfId="24" priority="1" operator="equal">
      <formula>1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opLeftCell="A142" zoomScale="85" zoomScaleNormal="85" workbookViewId="0">
      <selection activeCell="I1" sqref="I1"/>
    </sheetView>
  </sheetViews>
  <sheetFormatPr defaultRowHeight="14.25" x14ac:dyDescent="0.2"/>
  <cols>
    <col min="1" max="1" width="9.140625" style="23"/>
    <col min="2" max="2" width="9.28515625" style="23" bestFit="1" customWidth="1"/>
    <col min="3" max="6" width="9.140625" style="23"/>
    <col min="7" max="7" width="11.5703125" style="23" bestFit="1" customWidth="1"/>
    <col min="8" max="8" width="9.28515625" style="23" bestFit="1" customWidth="1"/>
    <col min="9" max="9" width="8.28515625" style="23" customWidth="1"/>
    <col min="10" max="10" width="20.140625" style="23" bestFit="1" customWidth="1"/>
    <col min="11" max="15" width="9.140625" style="23"/>
    <col min="16" max="16" width="9.28515625" style="23" bestFit="1" customWidth="1"/>
    <col min="17" max="21" width="9.140625" style="23"/>
    <col min="22" max="22" width="20.140625" style="23" bestFit="1" customWidth="1"/>
    <col min="23" max="33" width="9.140625" style="23"/>
    <col min="34" max="34" width="20.140625" style="23" bestFit="1" customWidth="1"/>
    <col min="35" max="44" width="9.140625" style="23"/>
    <col min="45" max="45" width="20.140625" style="23" bestFit="1" customWidth="1"/>
    <col min="46" max="16384" width="9.140625" style="23"/>
  </cols>
  <sheetData>
    <row r="1" spans="1:16" x14ac:dyDescent="0.2">
      <c r="I1" s="17" t="s">
        <v>369</v>
      </c>
      <c r="J1" s="149" t="s">
        <v>370</v>
      </c>
      <c r="K1" s="149"/>
      <c r="L1" s="149"/>
      <c r="M1" s="149"/>
      <c r="N1" s="149"/>
      <c r="O1" s="149"/>
      <c r="P1" s="25">
        <v>21</v>
      </c>
    </row>
    <row r="3" spans="1:16" x14ac:dyDescent="0.2">
      <c r="B3" s="27" t="s">
        <v>0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10</v>
      </c>
      <c r="I3" s="27" t="s">
        <v>12</v>
      </c>
      <c r="J3" s="26" t="s">
        <v>13</v>
      </c>
    </row>
    <row r="4" spans="1:16" x14ac:dyDescent="0.2">
      <c r="A4" s="23">
        <v>1</v>
      </c>
      <c r="B4" s="48">
        <v>2011</v>
      </c>
      <c r="C4" s="49" t="s">
        <v>265</v>
      </c>
      <c r="D4" s="49" t="s">
        <v>266</v>
      </c>
      <c r="E4" s="49" t="s">
        <v>16</v>
      </c>
      <c r="F4" s="49" t="s">
        <v>267</v>
      </c>
      <c r="G4" s="48">
        <v>2011</v>
      </c>
      <c r="H4" s="48">
        <v>26</v>
      </c>
      <c r="I4" s="48">
        <v>0</v>
      </c>
      <c r="J4" s="50">
        <v>41242</v>
      </c>
    </row>
    <row r="5" spans="1:16" x14ac:dyDescent="0.2">
      <c r="A5" s="23">
        <v>2</v>
      </c>
      <c r="B5" s="48">
        <v>2012</v>
      </c>
      <c r="C5" s="49" t="s">
        <v>524</v>
      </c>
      <c r="D5" s="49" t="s">
        <v>525</v>
      </c>
      <c r="E5" s="49" t="s">
        <v>16</v>
      </c>
      <c r="F5" s="49" t="s">
        <v>526</v>
      </c>
      <c r="G5" s="48">
        <v>2012</v>
      </c>
      <c r="H5" s="48">
        <v>30</v>
      </c>
      <c r="I5" s="48">
        <v>0</v>
      </c>
      <c r="J5" s="50">
        <v>41680</v>
      </c>
    </row>
    <row r="6" spans="1:16" x14ac:dyDescent="0.2">
      <c r="A6" s="23">
        <v>3</v>
      </c>
      <c r="B6" s="48">
        <v>2013</v>
      </c>
      <c r="C6" s="49" t="s">
        <v>260</v>
      </c>
      <c r="D6" s="49" t="s">
        <v>261</v>
      </c>
      <c r="E6" s="49" t="s">
        <v>16</v>
      </c>
      <c r="F6" s="49" t="s">
        <v>262</v>
      </c>
      <c r="G6" s="48">
        <v>2013</v>
      </c>
      <c r="H6" s="48">
        <v>28</v>
      </c>
      <c r="I6" s="48">
        <v>0</v>
      </c>
      <c r="J6" s="50">
        <v>41990</v>
      </c>
    </row>
    <row r="7" spans="1:16" x14ac:dyDescent="0.2">
      <c r="A7" s="23">
        <v>4</v>
      </c>
      <c r="B7" s="48">
        <v>2013</v>
      </c>
      <c r="C7" s="49" t="s">
        <v>263</v>
      </c>
      <c r="D7" s="49" t="s">
        <v>82</v>
      </c>
      <c r="E7" s="49" t="s">
        <v>16</v>
      </c>
      <c r="F7" s="49" t="s">
        <v>264</v>
      </c>
      <c r="G7" s="48">
        <v>2013</v>
      </c>
      <c r="H7" s="48">
        <v>29</v>
      </c>
      <c r="I7" s="48">
        <v>0</v>
      </c>
      <c r="J7" s="50">
        <v>41990</v>
      </c>
    </row>
    <row r="8" spans="1:16" x14ac:dyDescent="0.2">
      <c r="A8" s="23">
        <v>5</v>
      </c>
      <c r="B8" s="48">
        <v>2013</v>
      </c>
      <c r="C8" s="49" t="s">
        <v>427</v>
      </c>
      <c r="D8" s="49" t="s">
        <v>52</v>
      </c>
      <c r="E8" s="49" t="s">
        <v>22</v>
      </c>
      <c r="F8" s="49" t="s">
        <v>428</v>
      </c>
      <c r="G8" s="48">
        <v>2013</v>
      </c>
      <c r="H8" s="48">
        <v>26</v>
      </c>
      <c r="I8" s="48">
        <v>0</v>
      </c>
      <c r="J8" s="50">
        <v>42270</v>
      </c>
    </row>
    <row r="9" spans="1:16" x14ac:dyDescent="0.2">
      <c r="A9" s="23">
        <v>6</v>
      </c>
      <c r="B9" s="48">
        <v>2015</v>
      </c>
      <c r="C9" s="49" t="s">
        <v>257</v>
      </c>
      <c r="D9" s="49" t="s">
        <v>258</v>
      </c>
      <c r="E9" s="49" t="s">
        <v>16</v>
      </c>
      <c r="F9" s="49" t="s">
        <v>259</v>
      </c>
      <c r="G9" s="48">
        <v>2015</v>
      </c>
      <c r="H9" s="48">
        <v>27</v>
      </c>
      <c r="I9" s="48">
        <v>0</v>
      </c>
      <c r="J9" s="50">
        <v>42719</v>
      </c>
    </row>
    <row r="10" spans="1:16" x14ac:dyDescent="0.2">
      <c r="A10" s="23">
        <v>7</v>
      </c>
      <c r="B10" s="48">
        <v>2015</v>
      </c>
      <c r="C10" s="49" t="s">
        <v>69</v>
      </c>
      <c r="D10" s="49" t="s">
        <v>266</v>
      </c>
      <c r="E10" s="49" t="s">
        <v>16</v>
      </c>
      <c r="F10" s="49" t="s">
        <v>426</v>
      </c>
      <c r="G10" s="48">
        <v>2015</v>
      </c>
      <c r="H10" s="48">
        <v>29</v>
      </c>
      <c r="I10" s="48">
        <v>0</v>
      </c>
      <c r="J10" s="50">
        <v>42719</v>
      </c>
    </row>
    <row r="11" spans="1:16" x14ac:dyDescent="0.2">
      <c r="A11" s="23">
        <v>8</v>
      </c>
      <c r="B11" s="48">
        <v>2016</v>
      </c>
      <c r="C11" s="49" t="s">
        <v>239</v>
      </c>
      <c r="D11" s="49" t="s">
        <v>240</v>
      </c>
      <c r="E11" s="49" t="s">
        <v>16</v>
      </c>
      <c r="F11" s="49" t="s">
        <v>241</v>
      </c>
      <c r="G11" s="48">
        <v>2016</v>
      </c>
      <c r="H11" s="48">
        <v>27</v>
      </c>
      <c r="I11" s="48">
        <v>0</v>
      </c>
      <c r="J11" s="50">
        <v>43083</v>
      </c>
      <c r="M11" s="30">
        <v>18</v>
      </c>
      <c r="N11" s="30">
        <f>COUNTIF($H$4:$H$99,18)</f>
        <v>0</v>
      </c>
    </row>
    <row r="12" spans="1:16" x14ac:dyDescent="0.2">
      <c r="A12" s="23">
        <v>9</v>
      </c>
      <c r="B12" s="48">
        <v>2016</v>
      </c>
      <c r="C12" s="49" t="s">
        <v>242</v>
      </c>
      <c r="D12" s="49" t="s">
        <v>243</v>
      </c>
      <c r="E12" s="49" t="s">
        <v>22</v>
      </c>
      <c r="F12" s="49" t="s">
        <v>244</v>
      </c>
      <c r="G12" s="48">
        <v>2016</v>
      </c>
      <c r="H12" s="48">
        <v>28</v>
      </c>
      <c r="I12" s="48">
        <v>0</v>
      </c>
      <c r="J12" s="50">
        <v>43083</v>
      </c>
      <c r="M12" s="30">
        <v>19</v>
      </c>
      <c r="N12" s="30">
        <f>COUNTIF($H$4:$H$99,19)</f>
        <v>0</v>
      </c>
    </row>
    <row r="13" spans="1:16" x14ac:dyDescent="0.2">
      <c r="A13" s="23">
        <v>10</v>
      </c>
      <c r="B13" s="48">
        <v>2016</v>
      </c>
      <c r="C13" s="49" t="s">
        <v>245</v>
      </c>
      <c r="D13" s="49" t="s">
        <v>246</v>
      </c>
      <c r="E13" s="49" t="s">
        <v>22</v>
      </c>
      <c r="F13" s="49" t="s">
        <v>247</v>
      </c>
      <c r="G13" s="48">
        <v>2016</v>
      </c>
      <c r="H13" s="48">
        <v>29</v>
      </c>
      <c r="I13" s="48">
        <v>0</v>
      </c>
      <c r="J13" s="50">
        <v>43083</v>
      </c>
      <c r="M13" s="30">
        <v>20</v>
      </c>
      <c r="N13" s="30">
        <f>COUNTIF($H$4:$H$99,20)</f>
        <v>0</v>
      </c>
    </row>
    <row r="14" spans="1:16" x14ac:dyDescent="0.2">
      <c r="A14" s="23">
        <v>11</v>
      </c>
      <c r="B14" s="48">
        <v>2016</v>
      </c>
      <c r="C14" s="49" t="s">
        <v>251</v>
      </c>
      <c r="D14" s="49" t="s">
        <v>252</v>
      </c>
      <c r="E14" s="49" t="s">
        <v>22</v>
      </c>
      <c r="F14" s="49" t="s">
        <v>253</v>
      </c>
      <c r="G14" s="48">
        <v>2016</v>
      </c>
      <c r="H14" s="48">
        <v>30</v>
      </c>
      <c r="I14" s="48">
        <v>0</v>
      </c>
      <c r="J14" s="50">
        <v>43083</v>
      </c>
      <c r="M14" s="30">
        <v>21</v>
      </c>
      <c r="N14" s="30">
        <f>COUNTIF($H$4:$H$99,21)</f>
        <v>0</v>
      </c>
    </row>
    <row r="15" spans="1:16" x14ac:dyDescent="0.2">
      <c r="A15" s="23">
        <v>12</v>
      </c>
      <c r="B15" s="48">
        <v>2016</v>
      </c>
      <c r="C15" s="49" t="s">
        <v>254</v>
      </c>
      <c r="D15" s="49" t="s">
        <v>255</v>
      </c>
      <c r="E15" s="49" t="s">
        <v>22</v>
      </c>
      <c r="F15" s="49" t="s">
        <v>256</v>
      </c>
      <c r="G15" s="48">
        <v>2016</v>
      </c>
      <c r="H15" s="48">
        <v>26</v>
      </c>
      <c r="I15" s="48">
        <v>0</v>
      </c>
      <c r="J15" s="50">
        <v>43083</v>
      </c>
      <c r="M15" s="30">
        <v>22</v>
      </c>
      <c r="N15" s="30">
        <f>COUNTIF($H$4:$H$99,22)</f>
        <v>0</v>
      </c>
    </row>
    <row r="16" spans="1:16" x14ac:dyDescent="0.2">
      <c r="A16" s="23">
        <v>13</v>
      </c>
      <c r="B16" s="48">
        <v>2016</v>
      </c>
      <c r="C16" s="49" t="s">
        <v>248</v>
      </c>
      <c r="D16" s="49" t="s">
        <v>249</v>
      </c>
      <c r="E16" s="49" t="s">
        <v>16</v>
      </c>
      <c r="F16" s="49" t="s">
        <v>250</v>
      </c>
      <c r="G16" s="48">
        <v>2016</v>
      </c>
      <c r="H16" s="48">
        <v>28</v>
      </c>
      <c r="I16" s="48">
        <v>0</v>
      </c>
      <c r="J16" s="50">
        <v>43151</v>
      </c>
      <c r="M16" s="30">
        <v>23</v>
      </c>
      <c r="N16" s="30">
        <f>COUNTIF($H$4:$H$99,23)</f>
        <v>0</v>
      </c>
    </row>
    <row r="17" spans="1:14" x14ac:dyDescent="0.2">
      <c r="A17" s="23">
        <v>14</v>
      </c>
      <c r="B17" s="48">
        <v>2017</v>
      </c>
      <c r="C17" s="49" t="s">
        <v>186</v>
      </c>
      <c r="D17" s="49" t="s">
        <v>187</v>
      </c>
      <c r="E17" s="49" t="s">
        <v>16</v>
      </c>
      <c r="F17" s="49" t="s">
        <v>188</v>
      </c>
      <c r="G17" s="48">
        <v>2017</v>
      </c>
      <c r="H17" s="48">
        <v>27</v>
      </c>
      <c r="I17" s="48">
        <v>0</v>
      </c>
      <c r="J17" s="50">
        <v>43444</v>
      </c>
      <c r="M17" s="30">
        <v>24</v>
      </c>
      <c r="N17" s="30">
        <f>COUNTIF($H$4:$H$99,24)</f>
        <v>0</v>
      </c>
    </row>
    <row r="18" spans="1:14" x14ac:dyDescent="0.2">
      <c r="A18" s="23">
        <v>15</v>
      </c>
      <c r="B18" s="48">
        <v>2017</v>
      </c>
      <c r="C18" s="49" t="s">
        <v>203</v>
      </c>
      <c r="D18" s="49" t="s">
        <v>70</v>
      </c>
      <c r="E18" s="49" t="s">
        <v>22</v>
      </c>
      <c r="F18" s="49" t="s">
        <v>204</v>
      </c>
      <c r="G18" s="48">
        <v>2017</v>
      </c>
      <c r="H18" s="48">
        <v>27</v>
      </c>
      <c r="I18" s="48">
        <v>0</v>
      </c>
      <c r="J18" s="50">
        <v>43444</v>
      </c>
      <c r="M18" s="30">
        <v>25</v>
      </c>
      <c r="N18" s="30">
        <f>COUNTIF($H$4:$H$99,25)</f>
        <v>0</v>
      </c>
    </row>
    <row r="19" spans="1:14" x14ac:dyDescent="0.2">
      <c r="A19" s="23">
        <v>16</v>
      </c>
      <c r="B19" s="48">
        <v>2017</v>
      </c>
      <c r="C19" s="49" t="s">
        <v>208</v>
      </c>
      <c r="D19" s="49" t="s">
        <v>209</v>
      </c>
      <c r="E19" s="49" t="s">
        <v>22</v>
      </c>
      <c r="F19" s="49" t="s">
        <v>210</v>
      </c>
      <c r="G19" s="48">
        <v>2017</v>
      </c>
      <c r="H19" s="48">
        <v>28</v>
      </c>
      <c r="I19" s="48">
        <v>0</v>
      </c>
      <c r="J19" s="50">
        <v>43444</v>
      </c>
      <c r="M19" s="30">
        <v>26</v>
      </c>
      <c r="N19" s="30">
        <f>COUNTIF($H$4:$H$99,26)</f>
        <v>7</v>
      </c>
    </row>
    <row r="20" spans="1:14" x14ac:dyDescent="0.2">
      <c r="A20" s="23">
        <v>17</v>
      </c>
      <c r="B20" s="48">
        <v>2017</v>
      </c>
      <c r="C20" s="49" t="s">
        <v>189</v>
      </c>
      <c r="D20" s="49" t="s">
        <v>52</v>
      </c>
      <c r="E20" s="49" t="s">
        <v>22</v>
      </c>
      <c r="F20" s="49" t="s">
        <v>190</v>
      </c>
      <c r="G20" s="48">
        <v>2017</v>
      </c>
      <c r="H20" s="48">
        <v>30</v>
      </c>
      <c r="I20" s="48">
        <v>0</v>
      </c>
      <c r="J20" s="50">
        <v>43447</v>
      </c>
      <c r="M20" s="30">
        <v>27</v>
      </c>
      <c r="N20" s="30">
        <f>COUNTIF($H$4:$H$99,27)</f>
        <v>9</v>
      </c>
    </row>
    <row r="21" spans="1:14" x14ac:dyDescent="0.2">
      <c r="A21" s="23">
        <v>18</v>
      </c>
      <c r="B21" s="48">
        <v>2017</v>
      </c>
      <c r="C21" s="49" t="s">
        <v>191</v>
      </c>
      <c r="D21" s="49" t="s">
        <v>192</v>
      </c>
      <c r="E21" s="49" t="s">
        <v>22</v>
      </c>
      <c r="F21" s="49" t="s">
        <v>193</v>
      </c>
      <c r="G21" s="48">
        <v>2017</v>
      </c>
      <c r="H21" s="48">
        <v>30</v>
      </c>
      <c r="I21" s="48">
        <v>0</v>
      </c>
      <c r="J21" s="50">
        <v>43447</v>
      </c>
      <c r="M21" s="30">
        <v>28</v>
      </c>
      <c r="N21" s="30">
        <f>COUNTIF($H$4:$H$99,28)</f>
        <v>9</v>
      </c>
    </row>
    <row r="22" spans="1:14" x14ac:dyDescent="0.2">
      <c r="A22" s="23">
        <v>19</v>
      </c>
      <c r="B22" s="48">
        <v>2017</v>
      </c>
      <c r="C22" s="49" t="s">
        <v>194</v>
      </c>
      <c r="D22" s="49" t="s">
        <v>195</v>
      </c>
      <c r="E22" s="49" t="s">
        <v>22</v>
      </c>
      <c r="F22" s="49" t="s">
        <v>196</v>
      </c>
      <c r="G22" s="48">
        <v>2017</v>
      </c>
      <c r="H22" s="48">
        <v>28</v>
      </c>
      <c r="I22" s="48">
        <v>0</v>
      </c>
      <c r="J22" s="50">
        <v>43447</v>
      </c>
      <c r="M22" s="30">
        <v>29</v>
      </c>
      <c r="N22" s="30">
        <f>COUNTIF($H$4:$H$99,29)</f>
        <v>9</v>
      </c>
    </row>
    <row r="23" spans="1:14" x14ac:dyDescent="0.2">
      <c r="A23" s="23">
        <v>20</v>
      </c>
      <c r="B23" s="48">
        <v>2017</v>
      </c>
      <c r="C23" s="49" t="s">
        <v>197</v>
      </c>
      <c r="D23" s="49" t="s">
        <v>198</v>
      </c>
      <c r="E23" s="49" t="s">
        <v>16</v>
      </c>
      <c r="F23" s="49" t="s">
        <v>199</v>
      </c>
      <c r="G23" s="48">
        <v>2017</v>
      </c>
      <c r="H23" s="48">
        <v>30</v>
      </c>
      <c r="I23" s="48">
        <v>0</v>
      </c>
      <c r="J23" s="50">
        <v>43447</v>
      </c>
      <c r="M23" s="30">
        <v>30</v>
      </c>
      <c r="N23" s="30">
        <f>COUNTIF($H$4:$H$99,30)</f>
        <v>62</v>
      </c>
    </row>
    <row r="24" spans="1:14" x14ac:dyDescent="0.2">
      <c r="A24" s="23">
        <v>21</v>
      </c>
      <c r="B24" s="48">
        <v>2017</v>
      </c>
      <c r="C24" s="49" t="s">
        <v>200</v>
      </c>
      <c r="D24" s="49" t="s">
        <v>201</v>
      </c>
      <c r="E24" s="49" t="s">
        <v>16</v>
      </c>
      <c r="F24" s="49" t="s">
        <v>202</v>
      </c>
      <c r="G24" s="48">
        <v>2017</v>
      </c>
      <c r="H24" s="48">
        <v>30</v>
      </c>
      <c r="I24" s="48">
        <v>0</v>
      </c>
      <c r="J24" s="50">
        <v>43447</v>
      </c>
      <c r="M24" s="30" t="s">
        <v>363</v>
      </c>
      <c r="N24" s="30">
        <f>COUNTIF($H$4:$H$99,31)</f>
        <v>0</v>
      </c>
    </row>
    <row r="25" spans="1:14" x14ac:dyDescent="0.2">
      <c r="A25" s="23">
        <v>22</v>
      </c>
      <c r="B25" s="48">
        <v>2017</v>
      </c>
      <c r="C25" s="49" t="s">
        <v>205</v>
      </c>
      <c r="D25" s="49" t="s">
        <v>206</v>
      </c>
      <c r="E25" s="49" t="s">
        <v>22</v>
      </c>
      <c r="F25" s="49" t="s">
        <v>207</v>
      </c>
      <c r="G25" s="48">
        <v>2017</v>
      </c>
      <c r="H25" s="48">
        <v>30</v>
      </c>
      <c r="I25" s="48">
        <v>0</v>
      </c>
      <c r="J25" s="50">
        <v>43447</v>
      </c>
    </row>
    <row r="26" spans="1:14" x14ac:dyDescent="0.2">
      <c r="A26" s="23">
        <v>23</v>
      </c>
      <c r="B26" s="48">
        <v>2017</v>
      </c>
      <c r="C26" s="49" t="s">
        <v>211</v>
      </c>
      <c r="D26" s="49" t="s">
        <v>212</v>
      </c>
      <c r="E26" s="49" t="s">
        <v>22</v>
      </c>
      <c r="F26" s="49" t="s">
        <v>213</v>
      </c>
      <c r="G26" s="48">
        <v>2017</v>
      </c>
      <c r="H26" s="48">
        <v>28</v>
      </c>
      <c r="I26" s="48">
        <v>0</v>
      </c>
      <c r="J26" s="50">
        <v>43447</v>
      </c>
    </row>
    <row r="27" spans="1:14" x14ac:dyDescent="0.2">
      <c r="A27" s="23">
        <v>24</v>
      </c>
      <c r="B27" s="48">
        <v>2017</v>
      </c>
      <c r="C27" s="49" t="s">
        <v>214</v>
      </c>
      <c r="D27" s="49" t="s">
        <v>142</v>
      </c>
      <c r="E27" s="49" t="s">
        <v>22</v>
      </c>
      <c r="F27" s="49" t="s">
        <v>215</v>
      </c>
      <c r="G27" s="48">
        <v>2017</v>
      </c>
      <c r="H27" s="48">
        <v>30</v>
      </c>
      <c r="I27" s="48">
        <v>0</v>
      </c>
      <c r="J27" s="50">
        <v>43447</v>
      </c>
    </row>
    <row r="28" spans="1:14" x14ac:dyDescent="0.2">
      <c r="A28" s="23">
        <v>25</v>
      </c>
      <c r="B28" s="48">
        <v>2017</v>
      </c>
      <c r="C28" s="49" t="s">
        <v>216</v>
      </c>
      <c r="D28" s="49" t="s">
        <v>217</v>
      </c>
      <c r="E28" s="49" t="s">
        <v>22</v>
      </c>
      <c r="F28" s="49" t="s">
        <v>218</v>
      </c>
      <c r="G28" s="48">
        <v>2017</v>
      </c>
      <c r="H28" s="48">
        <v>30</v>
      </c>
      <c r="I28" s="48">
        <v>0</v>
      </c>
      <c r="J28" s="50">
        <v>43447</v>
      </c>
    </row>
    <row r="29" spans="1:14" x14ac:dyDescent="0.2">
      <c r="A29" s="23">
        <v>26</v>
      </c>
      <c r="B29" s="48">
        <v>2017</v>
      </c>
      <c r="C29" s="49" t="s">
        <v>219</v>
      </c>
      <c r="D29" s="49" t="s">
        <v>52</v>
      </c>
      <c r="E29" s="49" t="s">
        <v>22</v>
      </c>
      <c r="F29" s="49" t="s">
        <v>220</v>
      </c>
      <c r="G29" s="48">
        <v>2017</v>
      </c>
      <c r="H29" s="48">
        <v>29</v>
      </c>
      <c r="I29" s="48">
        <v>0</v>
      </c>
      <c r="J29" s="50">
        <v>43447</v>
      </c>
    </row>
    <row r="30" spans="1:14" x14ac:dyDescent="0.2">
      <c r="A30" s="23">
        <v>27</v>
      </c>
      <c r="B30" s="48">
        <v>2017</v>
      </c>
      <c r="C30" s="49" t="s">
        <v>521</v>
      </c>
      <c r="D30" s="49" t="s">
        <v>522</v>
      </c>
      <c r="E30" s="49" t="s">
        <v>16</v>
      </c>
      <c r="F30" s="49" t="s">
        <v>523</v>
      </c>
      <c r="G30" s="48">
        <v>2017</v>
      </c>
      <c r="H30" s="48">
        <v>29</v>
      </c>
      <c r="I30" s="48">
        <v>0</v>
      </c>
      <c r="J30" s="50">
        <v>43447</v>
      </c>
    </row>
    <row r="31" spans="1:14" x14ac:dyDescent="0.2">
      <c r="A31" s="23">
        <v>28</v>
      </c>
      <c r="B31" s="48">
        <v>2017</v>
      </c>
      <c r="C31" s="49" t="s">
        <v>221</v>
      </c>
      <c r="D31" s="49" t="s">
        <v>222</v>
      </c>
      <c r="E31" s="49" t="s">
        <v>22</v>
      </c>
      <c r="F31" s="49" t="s">
        <v>223</v>
      </c>
      <c r="G31" s="48">
        <v>2017</v>
      </c>
      <c r="H31" s="48">
        <v>29</v>
      </c>
      <c r="I31" s="48">
        <v>0</v>
      </c>
      <c r="J31" s="50">
        <v>43447</v>
      </c>
    </row>
    <row r="32" spans="1:14" x14ac:dyDescent="0.2">
      <c r="A32" s="23">
        <v>29</v>
      </c>
      <c r="B32" s="48">
        <v>2017</v>
      </c>
      <c r="C32" s="49" t="s">
        <v>224</v>
      </c>
      <c r="D32" s="49" t="s">
        <v>40</v>
      </c>
      <c r="E32" s="49" t="s">
        <v>22</v>
      </c>
      <c r="F32" s="49" t="s">
        <v>225</v>
      </c>
      <c r="G32" s="48">
        <v>2017</v>
      </c>
      <c r="H32" s="48">
        <v>30</v>
      </c>
      <c r="I32" s="48">
        <v>0</v>
      </c>
      <c r="J32" s="50">
        <v>43447</v>
      </c>
    </row>
    <row r="33" spans="1:10" x14ac:dyDescent="0.2">
      <c r="A33" s="23">
        <v>30</v>
      </c>
      <c r="B33" s="48">
        <v>2017</v>
      </c>
      <c r="C33" s="49" t="s">
        <v>226</v>
      </c>
      <c r="D33" s="49" t="s">
        <v>227</v>
      </c>
      <c r="E33" s="49" t="s">
        <v>22</v>
      </c>
      <c r="F33" s="49" t="s">
        <v>228</v>
      </c>
      <c r="G33" s="48">
        <v>2017</v>
      </c>
      <c r="H33" s="48">
        <v>30</v>
      </c>
      <c r="I33" s="48">
        <v>0</v>
      </c>
      <c r="J33" s="50">
        <v>43447</v>
      </c>
    </row>
    <row r="34" spans="1:10" x14ac:dyDescent="0.2">
      <c r="A34" s="23">
        <v>31</v>
      </c>
      <c r="B34" s="48">
        <v>2017</v>
      </c>
      <c r="C34" s="49" t="s">
        <v>229</v>
      </c>
      <c r="D34" s="49" t="s">
        <v>230</v>
      </c>
      <c r="E34" s="49" t="s">
        <v>22</v>
      </c>
      <c r="F34" s="49" t="s">
        <v>231</v>
      </c>
      <c r="G34" s="48">
        <v>2017</v>
      </c>
      <c r="H34" s="48">
        <v>30</v>
      </c>
      <c r="I34" s="48">
        <v>0</v>
      </c>
      <c r="J34" s="50">
        <v>43447</v>
      </c>
    </row>
    <row r="35" spans="1:10" x14ac:dyDescent="0.2">
      <c r="A35" s="23">
        <v>32</v>
      </c>
      <c r="B35" s="48">
        <v>2017</v>
      </c>
      <c r="C35" s="49" t="s">
        <v>232</v>
      </c>
      <c r="D35" s="49" t="s">
        <v>233</v>
      </c>
      <c r="E35" s="49" t="s">
        <v>16</v>
      </c>
      <c r="F35" s="49" t="s">
        <v>234</v>
      </c>
      <c r="G35" s="48">
        <v>2017</v>
      </c>
      <c r="H35" s="48">
        <v>30</v>
      </c>
      <c r="I35" s="48">
        <v>0</v>
      </c>
      <c r="J35" s="50">
        <v>43447</v>
      </c>
    </row>
    <row r="36" spans="1:10" x14ac:dyDescent="0.2">
      <c r="A36" s="23">
        <v>33</v>
      </c>
      <c r="B36" s="48">
        <v>2017</v>
      </c>
      <c r="C36" s="49" t="s">
        <v>235</v>
      </c>
      <c r="D36" s="49" t="s">
        <v>126</v>
      </c>
      <c r="E36" s="49" t="s">
        <v>22</v>
      </c>
      <c r="F36" s="49" t="s">
        <v>236</v>
      </c>
      <c r="G36" s="48">
        <v>2017</v>
      </c>
      <c r="H36" s="48">
        <v>30</v>
      </c>
      <c r="I36" s="48">
        <v>0</v>
      </c>
      <c r="J36" s="50">
        <v>43447</v>
      </c>
    </row>
    <row r="37" spans="1:10" x14ac:dyDescent="0.2">
      <c r="A37" s="23">
        <v>34</v>
      </c>
      <c r="B37" s="48">
        <v>2018</v>
      </c>
      <c r="C37" s="49" t="s">
        <v>135</v>
      </c>
      <c r="D37" s="49" t="s">
        <v>136</v>
      </c>
      <c r="E37" s="49" t="s">
        <v>22</v>
      </c>
      <c r="F37" s="49" t="s">
        <v>137</v>
      </c>
      <c r="G37" s="48">
        <v>2018</v>
      </c>
      <c r="H37" s="48">
        <v>27</v>
      </c>
      <c r="I37" s="48">
        <v>0</v>
      </c>
      <c r="J37" s="50">
        <v>43808</v>
      </c>
    </row>
    <row r="38" spans="1:10" x14ac:dyDescent="0.2">
      <c r="A38" s="23">
        <v>35</v>
      </c>
      <c r="B38" s="48">
        <v>2018</v>
      </c>
      <c r="C38" s="49" t="s">
        <v>147</v>
      </c>
      <c r="D38" s="49" t="s">
        <v>148</v>
      </c>
      <c r="E38" s="49" t="s">
        <v>22</v>
      </c>
      <c r="F38" s="49" t="s">
        <v>149</v>
      </c>
      <c r="G38" s="48">
        <v>2018</v>
      </c>
      <c r="H38" s="48">
        <v>27</v>
      </c>
      <c r="I38" s="48">
        <v>0</v>
      </c>
      <c r="J38" s="50">
        <v>43808</v>
      </c>
    </row>
    <row r="39" spans="1:10" x14ac:dyDescent="0.2">
      <c r="A39" s="23">
        <v>36</v>
      </c>
      <c r="B39" s="48">
        <v>2018</v>
      </c>
      <c r="C39" s="49" t="s">
        <v>173</v>
      </c>
      <c r="D39" s="49" t="s">
        <v>174</v>
      </c>
      <c r="E39" s="49" t="s">
        <v>22</v>
      </c>
      <c r="F39" s="49" t="s">
        <v>175</v>
      </c>
      <c r="G39" s="48">
        <v>2018</v>
      </c>
      <c r="H39" s="48">
        <v>26</v>
      </c>
      <c r="I39" s="48">
        <v>0</v>
      </c>
      <c r="J39" s="50">
        <v>43808</v>
      </c>
    </row>
    <row r="40" spans="1:10" x14ac:dyDescent="0.2">
      <c r="A40" s="23">
        <v>37</v>
      </c>
      <c r="B40" s="48">
        <v>2018</v>
      </c>
      <c r="C40" s="49" t="s">
        <v>182</v>
      </c>
      <c r="D40" s="49" t="s">
        <v>163</v>
      </c>
      <c r="E40" s="49" t="s">
        <v>22</v>
      </c>
      <c r="F40" s="49" t="s">
        <v>183</v>
      </c>
      <c r="G40" s="48">
        <v>2018</v>
      </c>
      <c r="H40" s="48">
        <v>26</v>
      </c>
      <c r="I40" s="48">
        <v>0</v>
      </c>
      <c r="J40" s="50">
        <v>43808</v>
      </c>
    </row>
    <row r="41" spans="1:10" x14ac:dyDescent="0.2">
      <c r="A41" s="23">
        <v>38</v>
      </c>
      <c r="B41" s="48">
        <v>2018</v>
      </c>
      <c r="C41" s="49" t="s">
        <v>184</v>
      </c>
      <c r="D41" s="49" t="s">
        <v>49</v>
      </c>
      <c r="E41" s="49" t="s">
        <v>22</v>
      </c>
      <c r="F41" s="49" t="s">
        <v>185</v>
      </c>
      <c r="G41" s="48">
        <v>2018</v>
      </c>
      <c r="H41" s="48">
        <v>28</v>
      </c>
      <c r="I41" s="48">
        <v>0</v>
      </c>
      <c r="J41" s="50">
        <v>43808</v>
      </c>
    </row>
    <row r="42" spans="1:10" x14ac:dyDescent="0.2">
      <c r="A42" s="23">
        <v>39</v>
      </c>
      <c r="B42" s="48">
        <v>2018</v>
      </c>
      <c r="C42" s="49" t="s">
        <v>92</v>
      </c>
      <c r="D42" s="49" t="s">
        <v>93</v>
      </c>
      <c r="E42" s="49" t="s">
        <v>16</v>
      </c>
      <c r="F42" s="49" t="s">
        <v>94</v>
      </c>
      <c r="G42" s="48">
        <v>2018</v>
      </c>
      <c r="H42" s="48">
        <v>30</v>
      </c>
      <c r="I42" s="48">
        <v>0</v>
      </c>
      <c r="J42" s="50">
        <v>43817</v>
      </c>
    </row>
    <row r="43" spans="1:10" x14ac:dyDescent="0.2">
      <c r="A43" s="23">
        <v>40</v>
      </c>
      <c r="B43" s="48">
        <v>2018</v>
      </c>
      <c r="C43" s="49" t="s">
        <v>95</v>
      </c>
      <c r="D43" s="49" t="s">
        <v>82</v>
      </c>
      <c r="E43" s="49" t="s">
        <v>16</v>
      </c>
      <c r="F43" s="49" t="s">
        <v>96</v>
      </c>
      <c r="G43" s="48">
        <v>2018</v>
      </c>
      <c r="H43" s="48">
        <v>30</v>
      </c>
      <c r="I43" s="48">
        <v>0</v>
      </c>
      <c r="J43" s="50">
        <v>43817</v>
      </c>
    </row>
    <row r="44" spans="1:10" x14ac:dyDescent="0.2">
      <c r="A44" s="23">
        <v>41</v>
      </c>
      <c r="B44" s="48">
        <v>2018</v>
      </c>
      <c r="C44" s="49" t="s">
        <v>97</v>
      </c>
      <c r="D44" s="49" t="s">
        <v>98</v>
      </c>
      <c r="E44" s="49" t="s">
        <v>16</v>
      </c>
      <c r="F44" s="49" t="s">
        <v>99</v>
      </c>
      <c r="G44" s="48">
        <v>2018</v>
      </c>
      <c r="H44" s="48">
        <v>30</v>
      </c>
      <c r="I44" s="48">
        <v>0</v>
      </c>
      <c r="J44" s="50">
        <v>43817</v>
      </c>
    </row>
    <row r="45" spans="1:10" x14ac:dyDescent="0.2">
      <c r="A45" s="23">
        <v>42</v>
      </c>
      <c r="B45" s="48">
        <v>2018</v>
      </c>
      <c r="C45" s="49" t="s">
        <v>100</v>
      </c>
      <c r="D45" s="49" t="s">
        <v>101</v>
      </c>
      <c r="E45" s="49" t="s">
        <v>22</v>
      </c>
      <c r="F45" s="49" t="s">
        <v>102</v>
      </c>
      <c r="G45" s="48">
        <v>2018</v>
      </c>
      <c r="H45" s="48">
        <v>30</v>
      </c>
      <c r="I45" s="48">
        <v>0</v>
      </c>
      <c r="J45" s="50">
        <v>43817</v>
      </c>
    </row>
    <row r="46" spans="1:10" x14ac:dyDescent="0.2">
      <c r="A46" s="23">
        <v>43</v>
      </c>
      <c r="B46" s="48">
        <v>2018</v>
      </c>
      <c r="C46" s="49" t="s">
        <v>103</v>
      </c>
      <c r="D46" s="49" t="s">
        <v>37</v>
      </c>
      <c r="E46" s="49" t="s">
        <v>22</v>
      </c>
      <c r="F46" s="49" t="s">
        <v>104</v>
      </c>
      <c r="G46" s="48">
        <v>2018</v>
      </c>
      <c r="H46" s="48">
        <v>30</v>
      </c>
      <c r="I46" s="48">
        <v>0</v>
      </c>
      <c r="J46" s="50">
        <v>43817</v>
      </c>
    </row>
    <row r="47" spans="1:10" x14ac:dyDescent="0.2">
      <c r="A47" s="23">
        <v>44</v>
      </c>
      <c r="B47" s="48">
        <v>2018</v>
      </c>
      <c r="C47" s="49" t="s">
        <v>105</v>
      </c>
      <c r="D47" s="49" t="s">
        <v>106</v>
      </c>
      <c r="E47" s="49" t="s">
        <v>16</v>
      </c>
      <c r="F47" s="49" t="s">
        <v>107</v>
      </c>
      <c r="G47" s="48">
        <v>2018</v>
      </c>
      <c r="H47" s="48">
        <v>30</v>
      </c>
      <c r="I47" s="48">
        <v>0</v>
      </c>
      <c r="J47" s="50">
        <v>43817</v>
      </c>
    </row>
    <row r="48" spans="1:10" x14ac:dyDescent="0.2">
      <c r="A48" s="23">
        <v>45</v>
      </c>
      <c r="B48" s="48">
        <v>2018</v>
      </c>
      <c r="C48" s="49" t="s">
        <v>108</v>
      </c>
      <c r="D48" s="49" t="s">
        <v>109</v>
      </c>
      <c r="E48" s="49" t="s">
        <v>22</v>
      </c>
      <c r="F48" s="49" t="s">
        <v>110</v>
      </c>
      <c r="G48" s="48">
        <v>2018</v>
      </c>
      <c r="H48" s="48">
        <v>30</v>
      </c>
      <c r="I48" s="48">
        <v>0</v>
      </c>
      <c r="J48" s="50">
        <v>43817</v>
      </c>
    </row>
    <row r="49" spans="1:10" x14ac:dyDescent="0.2">
      <c r="A49" s="23">
        <v>46</v>
      </c>
      <c r="B49" s="48">
        <v>2018</v>
      </c>
      <c r="C49" s="49" t="s">
        <v>111</v>
      </c>
      <c r="D49" s="49" t="s">
        <v>112</v>
      </c>
      <c r="E49" s="49" t="s">
        <v>16</v>
      </c>
      <c r="F49" s="49" t="s">
        <v>113</v>
      </c>
      <c r="G49" s="48">
        <v>2018</v>
      </c>
      <c r="H49" s="48">
        <v>30</v>
      </c>
      <c r="I49" s="48">
        <v>0</v>
      </c>
      <c r="J49" s="50">
        <v>43817</v>
      </c>
    </row>
    <row r="50" spans="1:10" x14ac:dyDescent="0.2">
      <c r="A50" s="23">
        <v>47</v>
      </c>
      <c r="B50" s="48">
        <v>2018</v>
      </c>
      <c r="C50" s="49" t="s">
        <v>114</v>
      </c>
      <c r="D50" s="49" t="s">
        <v>115</v>
      </c>
      <c r="E50" s="49" t="s">
        <v>22</v>
      </c>
      <c r="F50" s="49" t="s">
        <v>116</v>
      </c>
      <c r="G50" s="48">
        <v>2018</v>
      </c>
      <c r="H50" s="48">
        <v>30</v>
      </c>
      <c r="I50" s="48">
        <v>0</v>
      </c>
      <c r="J50" s="50">
        <v>43817</v>
      </c>
    </row>
    <row r="51" spans="1:10" x14ac:dyDescent="0.2">
      <c r="A51" s="23">
        <v>48</v>
      </c>
      <c r="B51" s="48">
        <v>2018</v>
      </c>
      <c r="C51" s="49" t="s">
        <v>117</v>
      </c>
      <c r="D51" s="49" t="s">
        <v>118</v>
      </c>
      <c r="E51" s="49" t="s">
        <v>22</v>
      </c>
      <c r="F51" s="49" t="s">
        <v>119</v>
      </c>
      <c r="G51" s="48">
        <v>2018</v>
      </c>
      <c r="H51" s="48">
        <v>30</v>
      </c>
      <c r="I51" s="48">
        <v>0</v>
      </c>
      <c r="J51" s="50">
        <v>43817</v>
      </c>
    </row>
    <row r="52" spans="1:10" x14ac:dyDescent="0.2">
      <c r="A52" s="23">
        <v>49</v>
      </c>
      <c r="B52" s="48">
        <v>2018</v>
      </c>
      <c r="C52" s="49" t="s">
        <v>123</v>
      </c>
      <c r="D52" s="49" t="s">
        <v>40</v>
      </c>
      <c r="E52" s="49" t="s">
        <v>22</v>
      </c>
      <c r="F52" s="49" t="s">
        <v>124</v>
      </c>
      <c r="G52" s="48">
        <v>2018</v>
      </c>
      <c r="H52" s="48">
        <v>30</v>
      </c>
      <c r="I52" s="48">
        <v>0</v>
      </c>
      <c r="J52" s="50">
        <v>43817</v>
      </c>
    </row>
    <row r="53" spans="1:10" x14ac:dyDescent="0.2">
      <c r="A53" s="23">
        <v>50</v>
      </c>
      <c r="B53" s="48">
        <v>2018</v>
      </c>
      <c r="C53" s="49" t="s">
        <v>120</v>
      </c>
      <c r="D53" s="49" t="s">
        <v>121</v>
      </c>
      <c r="E53" s="49" t="s">
        <v>16</v>
      </c>
      <c r="F53" s="49" t="s">
        <v>122</v>
      </c>
      <c r="G53" s="48">
        <v>2018</v>
      </c>
      <c r="H53" s="48">
        <v>30</v>
      </c>
      <c r="I53" s="48">
        <v>0</v>
      </c>
      <c r="J53" s="50">
        <v>43817</v>
      </c>
    </row>
    <row r="54" spans="1:10" x14ac:dyDescent="0.2">
      <c r="A54" s="23">
        <v>51</v>
      </c>
      <c r="B54" s="48">
        <v>2018</v>
      </c>
      <c r="C54" s="49" t="s">
        <v>125</v>
      </c>
      <c r="D54" s="49" t="s">
        <v>126</v>
      </c>
      <c r="E54" s="49" t="s">
        <v>22</v>
      </c>
      <c r="F54" s="49" t="s">
        <v>127</v>
      </c>
      <c r="G54" s="48">
        <v>2018</v>
      </c>
      <c r="H54" s="48">
        <v>30</v>
      </c>
      <c r="I54" s="48">
        <v>0</v>
      </c>
      <c r="J54" s="50">
        <v>43817</v>
      </c>
    </row>
    <row r="55" spans="1:10" x14ac:dyDescent="0.2">
      <c r="A55" s="23">
        <v>52</v>
      </c>
      <c r="B55" s="48">
        <v>2018</v>
      </c>
      <c r="C55" s="49" t="s">
        <v>128</v>
      </c>
      <c r="D55" s="49" t="s">
        <v>109</v>
      </c>
      <c r="E55" s="49" t="s">
        <v>22</v>
      </c>
      <c r="F55" s="49" t="s">
        <v>129</v>
      </c>
      <c r="G55" s="48">
        <v>2018</v>
      </c>
      <c r="H55" s="48">
        <v>30</v>
      </c>
      <c r="I55" s="48">
        <v>0</v>
      </c>
      <c r="J55" s="50">
        <v>43817</v>
      </c>
    </row>
    <row r="56" spans="1:10" x14ac:dyDescent="0.2">
      <c r="A56" s="23">
        <v>53</v>
      </c>
      <c r="B56" s="48">
        <v>2018</v>
      </c>
      <c r="C56" s="49" t="s">
        <v>130</v>
      </c>
      <c r="D56" s="49" t="s">
        <v>82</v>
      </c>
      <c r="E56" s="49" t="s">
        <v>16</v>
      </c>
      <c r="F56" s="49" t="s">
        <v>131</v>
      </c>
      <c r="G56" s="48">
        <v>2018</v>
      </c>
      <c r="H56" s="48">
        <v>30</v>
      </c>
      <c r="I56" s="48">
        <v>0</v>
      </c>
      <c r="J56" s="50">
        <v>43817</v>
      </c>
    </row>
    <row r="57" spans="1:10" x14ac:dyDescent="0.2">
      <c r="A57" s="23">
        <v>54</v>
      </c>
      <c r="B57" s="48">
        <v>2018</v>
      </c>
      <c r="C57" s="49" t="s">
        <v>132</v>
      </c>
      <c r="D57" s="49" t="s">
        <v>133</v>
      </c>
      <c r="E57" s="49" t="s">
        <v>16</v>
      </c>
      <c r="F57" s="49" t="s">
        <v>134</v>
      </c>
      <c r="G57" s="48">
        <v>2018</v>
      </c>
      <c r="H57" s="48">
        <v>30</v>
      </c>
      <c r="I57" s="48">
        <v>0</v>
      </c>
      <c r="J57" s="50">
        <v>43817</v>
      </c>
    </row>
    <row r="58" spans="1:10" x14ac:dyDescent="0.2">
      <c r="A58" s="23">
        <v>55</v>
      </c>
      <c r="B58" s="48">
        <v>2018</v>
      </c>
      <c r="C58" s="49" t="s">
        <v>138</v>
      </c>
      <c r="D58" s="49" t="s">
        <v>139</v>
      </c>
      <c r="E58" s="49" t="s">
        <v>22</v>
      </c>
      <c r="F58" s="49" t="s">
        <v>140</v>
      </c>
      <c r="G58" s="48">
        <v>2018</v>
      </c>
      <c r="H58" s="48">
        <v>30</v>
      </c>
      <c r="I58" s="48">
        <v>0</v>
      </c>
      <c r="J58" s="50">
        <v>43817</v>
      </c>
    </row>
    <row r="59" spans="1:10" x14ac:dyDescent="0.2">
      <c r="A59" s="23">
        <v>56</v>
      </c>
      <c r="B59" s="48">
        <v>2018</v>
      </c>
      <c r="C59" s="49" t="s">
        <v>141</v>
      </c>
      <c r="D59" s="49" t="s">
        <v>142</v>
      </c>
      <c r="E59" s="49" t="s">
        <v>22</v>
      </c>
      <c r="F59" s="49" t="s">
        <v>143</v>
      </c>
      <c r="G59" s="48">
        <v>2018</v>
      </c>
      <c r="H59" s="48">
        <v>30</v>
      </c>
      <c r="I59" s="48">
        <v>0</v>
      </c>
      <c r="J59" s="50">
        <v>43817</v>
      </c>
    </row>
    <row r="60" spans="1:10" x14ac:dyDescent="0.2">
      <c r="A60" s="23">
        <v>57</v>
      </c>
      <c r="B60" s="48">
        <v>2018</v>
      </c>
      <c r="C60" s="49" t="s">
        <v>144</v>
      </c>
      <c r="D60" s="49" t="s">
        <v>145</v>
      </c>
      <c r="E60" s="49" t="s">
        <v>16</v>
      </c>
      <c r="F60" s="49" t="s">
        <v>146</v>
      </c>
      <c r="G60" s="48">
        <v>2018</v>
      </c>
      <c r="H60" s="48">
        <v>30</v>
      </c>
      <c r="I60" s="48">
        <v>0</v>
      </c>
      <c r="J60" s="50">
        <v>43817</v>
      </c>
    </row>
    <row r="61" spans="1:10" x14ac:dyDescent="0.2">
      <c r="A61" s="23">
        <v>58</v>
      </c>
      <c r="B61" s="48">
        <v>2018</v>
      </c>
      <c r="C61" s="49" t="s">
        <v>150</v>
      </c>
      <c r="D61" s="49" t="s">
        <v>151</v>
      </c>
      <c r="E61" s="49" t="s">
        <v>16</v>
      </c>
      <c r="F61" s="49" t="s">
        <v>152</v>
      </c>
      <c r="G61" s="48">
        <v>2018</v>
      </c>
      <c r="H61" s="48">
        <v>30</v>
      </c>
      <c r="I61" s="48">
        <v>0</v>
      </c>
      <c r="J61" s="50">
        <v>43817</v>
      </c>
    </row>
    <row r="62" spans="1:10" x14ac:dyDescent="0.2">
      <c r="A62" s="23">
        <v>59</v>
      </c>
      <c r="B62" s="48">
        <v>2018</v>
      </c>
      <c r="C62" s="49" t="s">
        <v>153</v>
      </c>
      <c r="D62" s="49" t="s">
        <v>154</v>
      </c>
      <c r="E62" s="49" t="s">
        <v>22</v>
      </c>
      <c r="F62" s="49" t="s">
        <v>155</v>
      </c>
      <c r="G62" s="48">
        <v>2018</v>
      </c>
      <c r="H62" s="48">
        <v>30</v>
      </c>
      <c r="I62" s="48">
        <v>0</v>
      </c>
      <c r="J62" s="50">
        <v>43817</v>
      </c>
    </row>
    <row r="63" spans="1:10" x14ac:dyDescent="0.2">
      <c r="A63" s="23">
        <v>60</v>
      </c>
      <c r="B63" s="48">
        <v>2018</v>
      </c>
      <c r="C63" s="49" t="s">
        <v>156</v>
      </c>
      <c r="D63" s="49" t="s">
        <v>34</v>
      </c>
      <c r="E63" s="49" t="s">
        <v>22</v>
      </c>
      <c r="F63" s="49" t="s">
        <v>157</v>
      </c>
      <c r="G63" s="48">
        <v>2018</v>
      </c>
      <c r="H63" s="48">
        <v>30</v>
      </c>
      <c r="I63" s="48">
        <v>0</v>
      </c>
      <c r="J63" s="50">
        <v>43817</v>
      </c>
    </row>
    <row r="64" spans="1:10" x14ac:dyDescent="0.2">
      <c r="A64" s="23">
        <v>61</v>
      </c>
      <c r="B64" s="48">
        <v>2018</v>
      </c>
      <c r="C64" s="49" t="s">
        <v>158</v>
      </c>
      <c r="D64" s="49" t="s">
        <v>25</v>
      </c>
      <c r="E64" s="49" t="s">
        <v>22</v>
      </c>
      <c r="F64" s="49" t="s">
        <v>159</v>
      </c>
      <c r="G64" s="48">
        <v>2018</v>
      </c>
      <c r="H64" s="48">
        <v>30</v>
      </c>
      <c r="I64" s="48">
        <v>0</v>
      </c>
      <c r="J64" s="50">
        <v>43817</v>
      </c>
    </row>
    <row r="65" spans="1:10" x14ac:dyDescent="0.2">
      <c r="A65" s="23">
        <v>62</v>
      </c>
      <c r="B65" s="48">
        <v>2018</v>
      </c>
      <c r="C65" s="49" t="s">
        <v>160</v>
      </c>
      <c r="D65" s="49" t="s">
        <v>79</v>
      </c>
      <c r="E65" s="49" t="s">
        <v>22</v>
      </c>
      <c r="F65" s="49" t="s">
        <v>161</v>
      </c>
      <c r="G65" s="48">
        <v>2018</v>
      </c>
      <c r="H65" s="48">
        <v>30</v>
      </c>
      <c r="I65" s="48">
        <v>0</v>
      </c>
      <c r="J65" s="50">
        <v>43817</v>
      </c>
    </row>
    <row r="66" spans="1:10" x14ac:dyDescent="0.2">
      <c r="A66" s="23">
        <v>63</v>
      </c>
      <c r="B66" s="48">
        <v>2018</v>
      </c>
      <c r="C66" s="49" t="s">
        <v>162</v>
      </c>
      <c r="D66" s="49" t="s">
        <v>163</v>
      </c>
      <c r="E66" s="49" t="s">
        <v>22</v>
      </c>
      <c r="F66" s="49" t="s">
        <v>164</v>
      </c>
      <c r="G66" s="48">
        <v>2018</v>
      </c>
      <c r="H66" s="48">
        <v>30</v>
      </c>
      <c r="I66" s="48">
        <v>0</v>
      </c>
      <c r="J66" s="50">
        <v>43817</v>
      </c>
    </row>
    <row r="67" spans="1:10" x14ac:dyDescent="0.2">
      <c r="A67" s="23">
        <v>64</v>
      </c>
      <c r="B67" s="48">
        <v>2018</v>
      </c>
      <c r="C67" s="49" t="s">
        <v>165</v>
      </c>
      <c r="D67" s="49" t="s">
        <v>34</v>
      </c>
      <c r="E67" s="49" t="s">
        <v>22</v>
      </c>
      <c r="F67" s="49" t="s">
        <v>166</v>
      </c>
      <c r="G67" s="48">
        <v>2018</v>
      </c>
      <c r="H67" s="48">
        <v>30</v>
      </c>
      <c r="I67" s="48">
        <v>0</v>
      </c>
      <c r="J67" s="50">
        <v>43817</v>
      </c>
    </row>
    <row r="68" spans="1:10" x14ac:dyDescent="0.2">
      <c r="A68" s="23">
        <v>65</v>
      </c>
      <c r="B68" s="48">
        <v>2018</v>
      </c>
      <c r="C68" s="49" t="s">
        <v>167</v>
      </c>
      <c r="D68" s="49" t="s">
        <v>168</v>
      </c>
      <c r="E68" s="49" t="s">
        <v>22</v>
      </c>
      <c r="F68" s="49" t="s">
        <v>169</v>
      </c>
      <c r="G68" s="48">
        <v>2018</v>
      </c>
      <c r="H68" s="48">
        <v>30</v>
      </c>
      <c r="I68" s="48">
        <v>0</v>
      </c>
      <c r="J68" s="50">
        <v>43817</v>
      </c>
    </row>
    <row r="69" spans="1:10" x14ac:dyDescent="0.2">
      <c r="A69" s="23">
        <v>66</v>
      </c>
      <c r="B69" s="48">
        <v>2018</v>
      </c>
      <c r="C69" s="49" t="s">
        <v>170</v>
      </c>
      <c r="D69" s="49" t="s">
        <v>171</v>
      </c>
      <c r="E69" s="49" t="s">
        <v>16</v>
      </c>
      <c r="F69" s="49" t="s">
        <v>172</v>
      </c>
      <c r="G69" s="48">
        <v>2018</v>
      </c>
      <c r="H69" s="48">
        <v>30</v>
      </c>
      <c r="I69" s="48">
        <v>0</v>
      </c>
      <c r="J69" s="50">
        <v>43817</v>
      </c>
    </row>
    <row r="70" spans="1:10" x14ac:dyDescent="0.2">
      <c r="A70" s="23">
        <v>67</v>
      </c>
      <c r="B70" s="48">
        <v>2018</v>
      </c>
      <c r="C70" s="49" t="s">
        <v>176</v>
      </c>
      <c r="D70" s="49" t="s">
        <v>177</v>
      </c>
      <c r="E70" s="49" t="s">
        <v>16</v>
      </c>
      <c r="F70" s="49" t="s">
        <v>178</v>
      </c>
      <c r="G70" s="48">
        <v>2018</v>
      </c>
      <c r="H70" s="48">
        <v>30</v>
      </c>
      <c r="I70" s="48">
        <v>0</v>
      </c>
      <c r="J70" s="50">
        <v>43817</v>
      </c>
    </row>
    <row r="71" spans="1:10" x14ac:dyDescent="0.2">
      <c r="A71" s="23">
        <v>68</v>
      </c>
      <c r="B71" s="48">
        <v>2018</v>
      </c>
      <c r="C71" s="49" t="s">
        <v>179</v>
      </c>
      <c r="D71" s="49" t="s">
        <v>180</v>
      </c>
      <c r="E71" s="49" t="s">
        <v>22</v>
      </c>
      <c r="F71" s="49" t="s">
        <v>181</v>
      </c>
      <c r="G71" s="48">
        <v>2018</v>
      </c>
      <c r="H71" s="48">
        <v>30</v>
      </c>
      <c r="I71" s="48">
        <v>0</v>
      </c>
      <c r="J71" s="50">
        <v>43817</v>
      </c>
    </row>
    <row r="72" spans="1:10" x14ac:dyDescent="0.2">
      <c r="A72" s="23">
        <v>69</v>
      </c>
      <c r="B72" s="48">
        <v>2019</v>
      </c>
      <c r="C72" s="49" t="s">
        <v>517</v>
      </c>
      <c r="D72" s="49" t="s">
        <v>277</v>
      </c>
      <c r="E72" s="49" t="s">
        <v>22</v>
      </c>
      <c r="F72" s="49" t="s">
        <v>518</v>
      </c>
      <c r="G72" s="48">
        <v>2019</v>
      </c>
      <c r="H72" s="48">
        <v>28</v>
      </c>
      <c r="I72" s="48">
        <v>0</v>
      </c>
      <c r="J72" s="50">
        <v>44181</v>
      </c>
    </row>
    <row r="73" spans="1:10" x14ac:dyDescent="0.2">
      <c r="A73" s="23">
        <v>70</v>
      </c>
      <c r="B73" s="48">
        <v>2019</v>
      </c>
      <c r="C73" s="49" t="s">
        <v>20</v>
      </c>
      <c r="D73" s="49" t="s">
        <v>21</v>
      </c>
      <c r="E73" s="49" t="s">
        <v>22</v>
      </c>
      <c r="F73" s="49" t="s">
        <v>23</v>
      </c>
      <c r="G73" s="48">
        <v>2019</v>
      </c>
      <c r="H73" s="48">
        <v>30</v>
      </c>
      <c r="I73" s="48">
        <v>0</v>
      </c>
      <c r="J73" s="50">
        <v>44181</v>
      </c>
    </row>
    <row r="74" spans="1:10" x14ac:dyDescent="0.2">
      <c r="A74" s="23">
        <v>71</v>
      </c>
      <c r="B74" s="48">
        <v>2019</v>
      </c>
      <c r="C74" s="49" t="s">
        <v>24</v>
      </c>
      <c r="D74" s="49" t="s">
        <v>25</v>
      </c>
      <c r="E74" s="49" t="s">
        <v>22</v>
      </c>
      <c r="F74" s="49" t="s">
        <v>26</v>
      </c>
      <c r="G74" s="48">
        <v>2019</v>
      </c>
      <c r="H74" s="48">
        <v>30</v>
      </c>
      <c r="I74" s="48">
        <v>0</v>
      </c>
      <c r="J74" s="50">
        <v>44181</v>
      </c>
    </row>
    <row r="75" spans="1:10" x14ac:dyDescent="0.2">
      <c r="A75" s="23">
        <v>72</v>
      </c>
      <c r="B75" s="48">
        <v>2019</v>
      </c>
      <c r="C75" s="49" t="s">
        <v>30</v>
      </c>
      <c r="D75" s="49" t="s">
        <v>31</v>
      </c>
      <c r="E75" s="49" t="s">
        <v>22</v>
      </c>
      <c r="F75" s="49" t="s">
        <v>32</v>
      </c>
      <c r="G75" s="48">
        <v>2019</v>
      </c>
      <c r="H75" s="48">
        <v>29</v>
      </c>
      <c r="I75" s="48">
        <v>0</v>
      </c>
      <c r="J75" s="50">
        <v>44181</v>
      </c>
    </row>
    <row r="76" spans="1:10" x14ac:dyDescent="0.2">
      <c r="A76" s="23">
        <v>73</v>
      </c>
      <c r="B76" s="48">
        <v>2019</v>
      </c>
      <c r="C76" s="49" t="s">
        <v>33</v>
      </c>
      <c r="D76" s="49" t="s">
        <v>34</v>
      </c>
      <c r="E76" s="49" t="s">
        <v>22</v>
      </c>
      <c r="F76" s="49" t="s">
        <v>35</v>
      </c>
      <c r="G76" s="48">
        <v>2019</v>
      </c>
      <c r="H76" s="48">
        <v>30</v>
      </c>
      <c r="I76" s="48">
        <v>0</v>
      </c>
      <c r="J76" s="50">
        <v>44181</v>
      </c>
    </row>
    <row r="77" spans="1:10" x14ac:dyDescent="0.2">
      <c r="A77" s="23">
        <v>74</v>
      </c>
      <c r="B77" s="48">
        <v>2019</v>
      </c>
      <c r="C77" s="49" t="s">
        <v>409</v>
      </c>
      <c r="D77" s="49" t="s">
        <v>410</v>
      </c>
      <c r="E77" s="49" t="s">
        <v>22</v>
      </c>
      <c r="F77" s="49" t="s">
        <v>411</v>
      </c>
      <c r="G77" s="48">
        <v>2019</v>
      </c>
      <c r="H77" s="48">
        <v>29</v>
      </c>
      <c r="I77" s="48">
        <v>0</v>
      </c>
      <c r="J77" s="50">
        <v>44181</v>
      </c>
    </row>
    <row r="78" spans="1:10" x14ac:dyDescent="0.2">
      <c r="A78" s="23">
        <v>75</v>
      </c>
      <c r="B78" s="48">
        <v>2019</v>
      </c>
      <c r="C78" s="49" t="s">
        <v>39</v>
      </c>
      <c r="D78" s="49" t="s">
        <v>40</v>
      </c>
      <c r="E78" s="49" t="s">
        <v>22</v>
      </c>
      <c r="F78" s="49" t="s">
        <v>41</v>
      </c>
      <c r="G78" s="48">
        <v>2019</v>
      </c>
      <c r="H78" s="48">
        <v>30</v>
      </c>
      <c r="I78" s="48">
        <v>0</v>
      </c>
      <c r="J78" s="50">
        <v>44181</v>
      </c>
    </row>
    <row r="79" spans="1:10" x14ac:dyDescent="0.2">
      <c r="A79" s="23">
        <v>76</v>
      </c>
      <c r="B79" s="48">
        <v>2019</v>
      </c>
      <c r="C79" s="49" t="s">
        <v>42</v>
      </c>
      <c r="D79" s="49" t="s">
        <v>43</v>
      </c>
      <c r="E79" s="49" t="s">
        <v>22</v>
      </c>
      <c r="F79" s="49" t="s">
        <v>44</v>
      </c>
      <c r="G79" s="48">
        <v>2019</v>
      </c>
      <c r="H79" s="48">
        <v>30</v>
      </c>
      <c r="I79" s="48">
        <v>0</v>
      </c>
      <c r="J79" s="50">
        <v>44181</v>
      </c>
    </row>
    <row r="80" spans="1:10" x14ac:dyDescent="0.2">
      <c r="A80" s="23">
        <v>77</v>
      </c>
      <c r="B80" s="48">
        <v>2019</v>
      </c>
      <c r="C80" s="49" t="s">
        <v>48</v>
      </c>
      <c r="D80" s="49" t="s">
        <v>49</v>
      </c>
      <c r="E80" s="49" t="s">
        <v>22</v>
      </c>
      <c r="F80" s="49" t="s">
        <v>50</v>
      </c>
      <c r="G80" s="48">
        <v>2019</v>
      </c>
      <c r="H80" s="48">
        <v>30</v>
      </c>
      <c r="I80" s="48">
        <v>0</v>
      </c>
      <c r="J80" s="50">
        <v>44181</v>
      </c>
    </row>
    <row r="81" spans="1:10" x14ac:dyDescent="0.2">
      <c r="A81" s="23">
        <v>78</v>
      </c>
      <c r="B81" s="48">
        <v>2019</v>
      </c>
      <c r="C81" s="49" t="s">
        <v>51</v>
      </c>
      <c r="D81" s="49" t="s">
        <v>52</v>
      </c>
      <c r="E81" s="49" t="s">
        <v>22</v>
      </c>
      <c r="F81" s="49" t="s">
        <v>53</v>
      </c>
      <c r="G81" s="48">
        <v>2019</v>
      </c>
      <c r="H81" s="48">
        <v>30</v>
      </c>
      <c r="I81" s="48">
        <v>0</v>
      </c>
      <c r="J81" s="50">
        <v>44181</v>
      </c>
    </row>
    <row r="82" spans="1:10" x14ac:dyDescent="0.2">
      <c r="A82" s="23">
        <v>79</v>
      </c>
      <c r="B82" s="48">
        <v>2019</v>
      </c>
      <c r="C82" s="49" t="s">
        <v>54</v>
      </c>
      <c r="D82" s="49" t="s">
        <v>40</v>
      </c>
      <c r="E82" s="49" t="s">
        <v>22</v>
      </c>
      <c r="F82" s="49" t="s">
        <v>55</v>
      </c>
      <c r="G82" s="48">
        <v>2019</v>
      </c>
      <c r="H82" s="48">
        <v>30</v>
      </c>
      <c r="I82" s="48">
        <v>0</v>
      </c>
      <c r="J82" s="50">
        <v>44181</v>
      </c>
    </row>
    <row r="83" spans="1:10" x14ac:dyDescent="0.2">
      <c r="A83" s="23">
        <v>80</v>
      </c>
      <c r="B83" s="48">
        <v>2019</v>
      </c>
      <c r="C83" s="49" t="s">
        <v>56</v>
      </c>
      <c r="D83" s="49" t="s">
        <v>57</v>
      </c>
      <c r="E83" s="49" t="s">
        <v>16</v>
      </c>
      <c r="F83" s="49" t="s">
        <v>58</v>
      </c>
      <c r="G83" s="48">
        <v>2019</v>
      </c>
      <c r="H83" s="48">
        <v>29</v>
      </c>
      <c r="I83" s="48">
        <v>0</v>
      </c>
      <c r="J83" s="50">
        <v>44181</v>
      </c>
    </row>
    <row r="84" spans="1:10" x14ac:dyDescent="0.2">
      <c r="A84" s="23">
        <v>81</v>
      </c>
      <c r="B84" s="48">
        <v>2019</v>
      </c>
      <c r="C84" s="49" t="s">
        <v>59</v>
      </c>
      <c r="D84" s="49" t="s">
        <v>31</v>
      </c>
      <c r="E84" s="49" t="s">
        <v>22</v>
      </c>
      <c r="F84" s="49" t="s">
        <v>60</v>
      </c>
      <c r="G84" s="48">
        <v>2019</v>
      </c>
      <c r="H84" s="48">
        <v>30</v>
      </c>
      <c r="I84" s="48">
        <v>0</v>
      </c>
      <c r="J84" s="50">
        <v>44181</v>
      </c>
    </row>
    <row r="85" spans="1:10" x14ac:dyDescent="0.2">
      <c r="A85" s="23">
        <v>82</v>
      </c>
      <c r="B85" s="48">
        <v>2019</v>
      </c>
      <c r="C85" s="49" t="s">
        <v>61</v>
      </c>
      <c r="D85" s="49" t="s">
        <v>52</v>
      </c>
      <c r="E85" s="49" t="s">
        <v>22</v>
      </c>
      <c r="F85" s="49" t="s">
        <v>62</v>
      </c>
      <c r="G85" s="48">
        <v>2019</v>
      </c>
      <c r="H85" s="48">
        <v>30</v>
      </c>
      <c r="I85" s="48">
        <v>0</v>
      </c>
      <c r="J85" s="50">
        <v>44181</v>
      </c>
    </row>
    <row r="86" spans="1:10" x14ac:dyDescent="0.2">
      <c r="A86" s="23">
        <v>83</v>
      </c>
      <c r="B86" s="48">
        <v>2019</v>
      </c>
      <c r="C86" s="49" t="s">
        <v>63</v>
      </c>
      <c r="D86" s="49" t="s">
        <v>64</v>
      </c>
      <c r="E86" s="49" t="s">
        <v>16</v>
      </c>
      <c r="F86" s="49" t="s">
        <v>65</v>
      </c>
      <c r="G86" s="48">
        <v>2019</v>
      </c>
      <c r="H86" s="48">
        <v>30</v>
      </c>
      <c r="I86" s="48">
        <v>0</v>
      </c>
      <c r="J86" s="50">
        <v>44181</v>
      </c>
    </row>
    <row r="87" spans="1:10" x14ac:dyDescent="0.2">
      <c r="A87" s="23">
        <v>84</v>
      </c>
      <c r="B87" s="48">
        <v>2019</v>
      </c>
      <c r="C87" s="49" t="s">
        <v>416</v>
      </c>
      <c r="D87" s="49" t="s">
        <v>40</v>
      </c>
      <c r="E87" s="49" t="s">
        <v>22</v>
      </c>
      <c r="F87" s="49" t="s">
        <v>417</v>
      </c>
      <c r="G87" s="48">
        <v>2019</v>
      </c>
      <c r="H87" s="48">
        <v>30</v>
      </c>
      <c r="I87" s="48">
        <v>0</v>
      </c>
      <c r="J87" s="50">
        <v>44181</v>
      </c>
    </row>
    <row r="88" spans="1:10" x14ac:dyDescent="0.2">
      <c r="A88" s="23">
        <v>85</v>
      </c>
      <c r="B88" s="48">
        <v>2019</v>
      </c>
      <c r="C88" s="49" t="s">
        <v>66</v>
      </c>
      <c r="D88" s="49" t="s">
        <v>67</v>
      </c>
      <c r="E88" s="49" t="s">
        <v>16</v>
      </c>
      <c r="F88" s="49" t="s">
        <v>68</v>
      </c>
      <c r="G88" s="48">
        <v>2019</v>
      </c>
      <c r="H88" s="48">
        <v>30</v>
      </c>
      <c r="I88" s="48">
        <v>0</v>
      </c>
      <c r="J88" s="50">
        <v>44181</v>
      </c>
    </row>
    <row r="89" spans="1:10" x14ac:dyDescent="0.2">
      <c r="A89" s="23">
        <v>86</v>
      </c>
      <c r="B89" s="48">
        <v>2019</v>
      </c>
      <c r="C89" s="49" t="s">
        <v>69</v>
      </c>
      <c r="D89" s="49" t="s">
        <v>70</v>
      </c>
      <c r="E89" s="49" t="s">
        <v>22</v>
      </c>
      <c r="F89" s="49" t="s">
        <v>71</v>
      </c>
      <c r="G89" s="48">
        <v>2019</v>
      </c>
      <c r="H89" s="48">
        <v>30</v>
      </c>
      <c r="I89" s="48">
        <v>0</v>
      </c>
      <c r="J89" s="50">
        <v>44181</v>
      </c>
    </row>
    <row r="90" spans="1:10" x14ac:dyDescent="0.2">
      <c r="A90" s="23">
        <v>87</v>
      </c>
      <c r="B90" s="48">
        <v>2019</v>
      </c>
      <c r="C90" s="49" t="s">
        <v>72</v>
      </c>
      <c r="D90" s="49" t="s">
        <v>73</v>
      </c>
      <c r="E90" s="49" t="s">
        <v>22</v>
      </c>
      <c r="F90" s="49" t="s">
        <v>74</v>
      </c>
      <c r="G90" s="48">
        <v>2019</v>
      </c>
      <c r="H90" s="48">
        <v>30</v>
      </c>
      <c r="I90" s="48">
        <v>0</v>
      </c>
      <c r="J90" s="50">
        <v>44181</v>
      </c>
    </row>
    <row r="91" spans="1:10" x14ac:dyDescent="0.2">
      <c r="A91" s="23">
        <v>88</v>
      </c>
      <c r="B91" s="48">
        <v>2019</v>
      </c>
      <c r="C91" s="49" t="s">
        <v>75</v>
      </c>
      <c r="D91" s="49" t="s">
        <v>76</v>
      </c>
      <c r="E91" s="49" t="s">
        <v>22</v>
      </c>
      <c r="F91" s="49" t="s">
        <v>77</v>
      </c>
      <c r="G91" s="48">
        <v>2019</v>
      </c>
      <c r="H91" s="48">
        <v>30</v>
      </c>
      <c r="I91" s="48">
        <v>0</v>
      </c>
      <c r="J91" s="50">
        <v>44181</v>
      </c>
    </row>
    <row r="92" spans="1:10" x14ac:dyDescent="0.2">
      <c r="A92" s="23">
        <v>89</v>
      </c>
      <c r="B92" s="48">
        <v>2019</v>
      </c>
      <c r="C92" s="49" t="s">
        <v>78</v>
      </c>
      <c r="D92" s="49" t="s">
        <v>79</v>
      </c>
      <c r="E92" s="49" t="s">
        <v>22</v>
      </c>
      <c r="F92" s="49" t="s">
        <v>80</v>
      </c>
      <c r="G92" s="48">
        <v>2019</v>
      </c>
      <c r="H92" s="48">
        <v>28</v>
      </c>
      <c r="I92" s="48">
        <v>0</v>
      </c>
      <c r="J92" s="50">
        <v>44181</v>
      </c>
    </row>
    <row r="93" spans="1:10" x14ac:dyDescent="0.2">
      <c r="A93" s="23">
        <v>90</v>
      </c>
      <c r="B93" s="48">
        <v>2019</v>
      </c>
      <c r="C93" s="49" t="s">
        <v>81</v>
      </c>
      <c r="D93" s="49" t="s">
        <v>82</v>
      </c>
      <c r="E93" s="49" t="s">
        <v>16</v>
      </c>
      <c r="F93" s="49" t="s">
        <v>83</v>
      </c>
      <c r="G93" s="48">
        <v>2019</v>
      </c>
      <c r="H93" s="48">
        <v>30</v>
      </c>
      <c r="I93" s="48">
        <v>0</v>
      </c>
      <c r="J93" s="50">
        <v>44181</v>
      </c>
    </row>
    <row r="94" spans="1:10" x14ac:dyDescent="0.2">
      <c r="A94" s="23">
        <v>91</v>
      </c>
      <c r="B94" s="48">
        <v>2019</v>
      </c>
      <c r="C94" s="49" t="s">
        <v>86</v>
      </c>
      <c r="D94" s="49" t="s">
        <v>87</v>
      </c>
      <c r="E94" s="49" t="s">
        <v>22</v>
      </c>
      <c r="F94" s="49" t="s">
        <v>88</v>
      </c>
      <c r="G94" s="48">
        <v>2019</v>
      </c>
      <c r="H94" s="48">
        <v>30</v>
      </c>
      <c r="I94" s="48">
        <v>0</v>
      </c>
      <c r="J94" s="50">
        <v>44181</v>
      </c>
    </row>
    <row r="95" spans="1:10" x14ac:dyDescent="0.2">
      <c r="A95" s="23">
        <v>92</v>
      </c>
      <c r="B95" s="48">
        <v>2019</v>
      </c>
      <c r="C95" s="49" t="s">
        <v>27</v>
      </c>
      <c r="D95" s="49" t="s">
        <v>28</v>
      </c>
      <c r="E95" s="49" t="s">
        <v>22</v>
      </c>
      <c r="F95" s="49" t="s">
        <v>29</v>
      </c>
      <c r="G95" s="48">
        <v>2019</v>
      </c>
      <c r="H95" s="48">
        <v>27</v>
      </c>
      <c r="I95" s="48">
        <v>0</v>
      </c>
      <c r="J95" s="50">
        <v>44186</v>
      </c>
    </row>
    <row r="96" spans="1:10" x14ac:dyDescent="0.2">
      <c r="A96" s="23">
        <v>93</v>
      </c>
      <c r="B96" s="48">
        <v>2019</v>
      </c>
      <c r="C96" s="49" t="s">
        <v>36</v>
      </c>
      <c r="D96" s="49" t="s">
        <v>37</v>
      </c>
      <c r="E96" s="49" t="s">
        <v>22</v>
      </c>
      <c r="F96" s="49" t="s">
        <v>38</v>
      </c>
      <c r="G96" s="48">
        <v>2019</v>
      </c>
      <c r="H96" s="48">
        <v>26</v>
      </c>
      <c r="I96" s="48">
        <v>0</v>
      </c>
      <c r="J96" s="50">
        <v>44186</v>
      </c>
    </row>
    <row r="97" spans="1:14" x14ac:dyDescent="0.2">
      <c r="A97" s="23">
        <v>94</v>
      </c>
      <c r="B97" s="48">
        <v>2019</v>
      </c>
      <c r="C97" s="49" t="s">
        <v>45</v>
      </c>
      <c r="D97" s="49" t="s">
        <v>46</v>
      </c>
      <c r="E97" s="49" t="s">
        <v>16</v>
      </c>
      <c r="F97" s="49" t="s">
        <v>47</v>
      </c>
      <c r="G97" s="48">
        <v>2019</v>
      </c>
      <c r="H97" s="48">
        <v>26</v>
      </c>
      <c r="I97" s="48">
        <v>0</v>
      </c>
      <c r="J97" s="50">
        <v>44186</v>
      </c>
    </row>
    <row r="98" spans="1:14" x14ac:dyDescent="0.2">
      <c r="A98" s="23">
        <v>95</v>
      </c>
      <c r="B98" s="48">
        <v>2019</v>
      </c>
      <c r="C98" s="49" t="s">
        <v>84</v>
      </c>
      <c r="D98" s="49" t="s">
        <v>31</v>
      </c>
      <c r="E98" s="49" t="s">
        <v>22</v>
      </c>
      <c r="F98" s="49" t="s">
        <v>85</v>
      </c>
      <c r="G98" s="48">
        <v>2019</v>
      </c>
      <c r="H98" s="48">
        <v>27</v>
      </c>
      <c r="I98" s="48">
        <v>0</v>
      </c>
      <c r="J98" s="50">
        <v>44186</v>
      </c>
    </row>
    <row r="99" spans="1:14" x14ac:dyDescent="0.2">
      <c r="A99" s="23">
        <v>96</v>
      </c>
      <c r="B99" s="48">
        <v>2019</v>
      </c>
      <c r="C99" s="49" t="s">
        <v>89</v>
      </c>
      <c r="D99" s="49" t="s">
        <v>90</v>
      </c>
      <c r="E99" s="49" t="s">
        <v>22</v>
      </c>
      <c r="F99" s="49" t="s">
        <v>91</v>
      </c>
      <c r="G99" s="48">
        <v>2019</v>
      </c>
      <c r="H99" s="48">
        <v>27</v>
      </c>
      <c r="I99" s="48">
        <v>0</v>
      </c>
      <c r="J99" s="50">
        <v>44186</v>
      </c>
    </row>
    <row r="100" spans="1:14" x14ac:dyDescent="0.2">
      <c r="A100" s="23">
        <v>1</v>
      </c>
      <c r="B100" s="51">
        <v>2019</v>
      </c>
      <c r="C100" s="52" t="s">
        <v>519</v>
      </c>
      <c r="D100" s="52" t="s">
        <v>109</v>
      </c>
      <c r="E100" s="52" t="s">
        <v>22</v>
      </c>
      <c r="F100" s="52" t="s">
        <v>520</v>
      </c>
      <c r="G100" s="51">
        <v>2019</v>
      </c>
      <c r="H100" s="51">
        <v>26</v>
      </c>
      <c r="I100" s="51">
        <v>0</v>
      </c>
      <c r="J100" s="53">
        <v>44251</v>
      </c>
    </row>
    <row r="101" spans="1:14" x14ac:dyDescent="0.2">
      <c r="A101" s="23">
        <v>2</v>
      </c>
      <c r="B101" s="51">
        <v>2019</v>
      </c>
      <c r="C101" s="52" t="s">
        <v>14</v>
      </c>
      <c r="D101" s="52" t="s">
        <v>15</v>
      </c>
      <c r="E101" s="52" t="s">
        <v>16</v>
      </c>
      <c r="F101" s="52" t="s">
        <v>17</v>
      </c>
      <c r="G101" s="51">
        <v>2019</v>
      </c>
      <c r="H101" s="51">
        <v>30</v>
      </c>
      <c r="I101" s="51">
        <v>0</v>
      </c>
      <c r="J101" s="53">
        <v>44252</v>
      </c>
    </row>
    <row r="102" spans="1:14" x14ac:dyDescent="0.2">
      <c r="A102" s="23">
        <v>3</v>
      </c>
      <c r="B102" s="51">
        <v>2020</v>
      </c>
      <c r="C102" s="52" t="s">
        <v>271</v>
      </c>
      <c r="D102" s="52" t="s">
        <v>272</v>
      </c>
      <c r="E102" s="52" t="s">
        <v>22</v>
      </c>
      <c r="F102" s="52" t="s">
        <v>273</v>
      </c>
      <c r="G102" s="51">
        <v>2020</v>
      </c>
      <c r="H102" s="51">
        <v>28</v>
      </c>
      <c r="I102" s="51">
        <v>0</v>
      </c>
      <c r="J102" s="53">
        <v>44456</v>
      </c>
      <c r="M102" s="30">
        <v>18</v>
      </c>
      <c r="N102" s="30">
        <f>COUNTIF($H$100:$H$141,18)</f>
        <v>0</v>
      </c>
    </row>
    <row r="103" spans="1:14" x14ac:dyDescent="0.2">
      <c r="A103" s="23">
        <v>4</v>
      </c>
      <c r="B103" s="51">
        <v>2020</v>
      </c>
      <c r="C103" s="52" t="s">
        <v>274</v>
      </c>
      <c r="D103" s="52" t="s">
        <v>25</v>
      </c>
      <c r="E103" s="52" t="s">
        <v>22</v>
      </c>
      <c r="F103" s="52" t="s">
        <v>275</v>
      </c>
      <c r="G103" s="51">
        <v>2020</v>
      </c>
      <c r="H103" s="51">
        <v>28</v>
      </c>
      <c r="I103" s="51">
        <v>0</v>
      </c>
      <c r="J103" s="53">
        <v>44456</v>
      </c>
      <c r="M103" s="30">
        <v>19</v>
      </c>
      <c r="N103" s="30">
        <f>COUNTIF($H$100:$H$141,19)</f>
        <v>0</v>
      </c>
    </row>
    <row r="104" spans="1:14" x14ac:dyDescent="0.2">
      <c r="A104" s="23">
        <v>5</v>
      </c>
      <c r="B104" s="51">
        <v>2020</v>
      </c>
      <c r="C104" s="52" t="s">
        <v>279</v>
      </c>
      <c r="D104" s="52" t="s">
        <v>37</v>
      </c>
      <c r="E104" s="52" t="s">
        <v>22</v>
      </c>
      <c r="F104" s="52" t="s">
        <v>280</v>
      </c>
      <c r="G104" s="51">
        <v>2020</v>
      </c>
      <c r="H104" s="51">
        <v>29</v>
      </c>
      <c r="I104" s="51">
        <v>0</v>
      </c>
      <c r="J104" s="53">
        <v>44456</v>
      </c>
      <c r="M104" s="30">
        <v>20</v>
      </c>
      <c r="N104" s="30">
        <f>COUNTIF($H$100:$H$141,20)</f>
        <v>0</v>
      </c>
    </row>
    <row r="105" spans="1:14" x14ac:dyDescent="0.2">
      <c r="A105" s="23">
        <v>6</v>
      </c>
      <c r="B105" s="51">
        <v>2020</v>
      </c>
      <c r="C105" s="52" t="s">
        <v>281</v>
      </c>
      <c r="D105" s="52" t="s">
        <v>25</v>
      </c>
      <c r="E105" s="52" t="s">
        <v>22</v>
      </c>
      <c r="F105" s="52" t="s">
        <v>282</v>
      </c>
      <c r="G105" s="51">
        <v>2020</v>
      </c>
      <c r="H105" s="51">
        <v>28</v>
      </c>
      <c r="I105" s="51">
        <v>0</v>
      </c>
      <c r="J105" s="53">
        <v>44456</v>
      </c>
      <c r="M105" s="30">
        <v>21</v>
      </c>
      <c r="N105" s="30">
        <f>COUNTIF($H$100:$H$141,21)</f>
        <v>0</v>
      </c>
    </row>
    <row r="106" spans="1:14" x14ac:dyDescent="0.2">
      <c r="A106" s="23">
        <v>7</v>
      </c>
      <c r="B106" s="51">
        <v>2020</v>
      </c>
      <c r="C106" s="52" t="s">
        <v>286</v>
      </c>
      <c r="D106" s="52" t="s">
        <v>25</v>
      </c>
      <c r="E106" s="52" t="s">
        <v>22</v>
      </c>
      <c r="F106" s="52" t="s">
        <v>287</v>
      </c>
      <c r="G106" s="51">
        <v>2020</v>
      </c>
      <c r="H106" s="51">
        <v>30</v>
      </c>
      <c r="I106" s="51">
        <v>0</v>
      </c>
      <c r="J106" s="53">
        <v>44456</v>
      </c>
      <c r="M106" s="30">
        <v>22</v>
      </c>
      <c r="N106" s="30">
        <f>COUNTIF($H$100:$H$141,22)</f>
        <v>0</v>
      </c>
    </row>
    <row r="107" spans="1:14" x14ac:dyDescent="0.2">
      <c r="A107" s="23">
        <v>8</v>
      </c>
      <c r="B107" s="51">
        <v>2020</v>
      </c>
      <c r="C107" s="52" t="s">
        <v>312</v>
      </c>
      <c r="D107" s="52" t="s">
        <v>313</v>
      </c>
      <c r="E107" s="52" t="s">
        <v>22</v>
      </c>
      <c r="F107" s="52" t="s">
        <v>314</v>
      </c>
      <c r="G107" s="51">
        <v>2020</v>
      </c>
      <c r="H107" s="51">
        <v>27</v>
      </c>
      <c r="I107" s="51">
        <v>0</v>
      </c>
      <c r="J107" s="53">
        <v>44456</v>
      </c>
      <c r="M107" s="30">
        <v>23</v>
      </c>
      <c r="N107" s="30">
        <f>COUNTIF($H$100:$H$141,23)</f>
        <v>0</v>
      </c>
    </row>
    <row r="108" spans="1:14" x14ac:dyDescent="0.2">
      <c r="A108" s="23">
        <v>9</v>
      </c>
      <c r="B108" s="51">
        <v>2020</v>
      </c>
      <c r="C108" s="52" t="s">
        <v>320</v>
      </c>
      <c r="D108" s="52" t="s">
        <v>106</v>
      </c>
      <c r="E108" s="52" t="s">
        <v>16</v>
      </c>
      <c r="F108" s="52" t="s">
        <v>321</v>
      </c>
      <c r="G108" s="51">
        <v>2020</v>
      </c>
      <c r="H108" s="51">
        <v>26</v>
      </c>
      <c r="I108" s="51">
        <v>0</v>
      </c>
      <c r="J108" s="53">
        <v>44456</v>
      </c>
      <c r="M108" s="30">
        <v>24</v>
      </c>
      <c r="N108" s="30">
        <f>COUNTIF($H$100:$H$141,24)</f>
        <v>0</v>
      </c>
    </row>
    <row r="109" spans="1:14" x14ac:dyDescent="0.2">
      <c r="A109" s="23">
        <v>10</v>
      </c>
      <c r="B109" s="51">
        <v>2020</v>
      </c>
      <c r="C109" s="52" t="s">
        <v>327</v>
      </c>
      <c r="D109" s="52" t="s">
        <v>82</v>
      </c>
      <c r="E109" s="52" t="s">
        <v>16</v>
      </c>
      <c r="F109" s="52" t="s">
        <v>328</v>
      </c>
      <c r="G109" s="51">
        <v>2020</v>
      </c>
      <c r="H109" s="51">
        <v>29</v>
      </c>
      <c r="I109" s="51">
        <v>0</v>
      </c>
      <c r="J109" s="53">
        <v>44456</v>
      </c>
      <c r="M109" s="30">
        <v>25</v>
      </c>
      <c r="N109" s="30">
        <f>COUNTIF($H$100:$H$141,25)</f>
        <v>0</v>
      </c>
    </row>
    <row r="110" spans="1:14" x14ac:dyDescent="0.2">
      <c r="A110" s="23">
        <v>11</v>
      </c>
      <c r="B110" s="51">
        <v>2020</v>
      </c>
      <c r="C110" s="52" t="s">
        <v>333</v>
      </c>
      <c r="D110" s="52" t="s">
        <v>272</v>
      </c>
      <c r="E110" s="52" t="s">
        <v>22</v>
      </c>
      <c r="F110" s="52" t="s">
        <v>334</v>
      </c>
      <c r="G110" s="51">
        <v>2020</v>
      </c>
      <c r="H110" s="51">
        <v>27</v>
      </c>
      <c r="I110" s="51">
        <v>0</v>
      </c>
      <c r="J110" s="53">
        <v>44456</v>
      </c>
      <c r="M110" s="30">
        <v>26</v>
      </c>
      <c r="N110" s="30">
        <f>COUNTIF($H$100:$H$141,26)</f>
        <v>2</v>
      </c>
    </row>
    <row r="111" spans="1:14" x14ac:dyDescent="0.2">
      <c r="A111" s="23">
        <v>12</v>
      </c>
      <c r="B111" s="51">
        <v>2020</v>
      </c>
      <c r="C111" s="52" t="s">
        <v>342</v>
      </c>
      <c r="D111" s="52" t="s">
        <v>343</v>
      </c>
      <c r="E111" s="52" t="s">
        <v>22</v>
      </c>
      <c r="F111" s="52" t="s">
        <v>344</v>
      </c>
      <c r="G111" s="51">
        <v>2020</v>
      </c>
      <c r="H111" s="51">
        <v>29</v>
      </c>
      <c r="I111" s="51">
        <v>0</v>
      </c>
      <c r="J111" s="53">
        <v>44456</v>
      </c>
      <c r="M111" s="30">
        <v>27</v>
      </c>
      <c r="N111" s="30">
        <f>COUNTIF($H$100:$H$141,27)</f>
        <v>2</v>
      </c>
    </row>
    <row r="112" spans="1:14" x14ac:dyDescent="0.2">
      <c r="A112" s="23">
        <v>13</v>
      </c>
      <c r="B112" s="51">
        <v>2019</v>
      </c>
      <c r="C112" s="52" t="s">
        <v>57</v>
      </c>
      <c r="D112" s="52" t="s">
        <v>361</v>
      </c>
      <c r="E112" s="52" t="s">
        <v>16</v>
      </c>
      <c r="F112" s="52" t="s">
        <v>362</v>
      </c>
      <c r="G112" s="51">
        <v>2019</v>
      </c>
      <c r="H112" s="51">
        <v>30</v>
      </c>
      <c r="I112" s="51">
        <v>0</v>
      </c>
      <c r="J112" s="53">
        <v>44539</v>
      </c>
      <c r="M112" s="30">
        <v>28</v>
      </c>
      <c r="N112" s="30">
        <f>COUNTIF($H$100:$H$141,28)</f>
        <v>3</v>
      </c>
    </row>
    <row r="113" spans="1:14" x14ac:dyDescent="0.2">
      <c r="A113" s="23">
        <v>14</v>
      </c>
      <c r="B113" s="51">
        <v>2020</v>
      </c>
      <c r="C113" s="52" t="s">
        <v>268</v>
      </c>
      <c r="D113" s="52" t="s">
        <v>269</v>
      </c>
      <c r="E113" s="52" t="s">
        <v>16</v>
      </c>
      <c r="F113" s="52" t="s">
        <v>270</v>
      </c>
      <c r="G113" s="51">
        <v>2020</v>
      </c>
      <c r="H113" s="51">
        <v>30</v>
      </c>
      <c r="I113" s="51">
        <v>0</v>
      </c>
      <c r="J113" s="53">
        <v>44539</v>
      </c>
      <c r="M113" s="30">
        <v>29</v>
      </c>
      <c r="N113" s="30">
        <f>COUNTIF($H$100:$H$141,29)</f>
        <v>3</v>
      </c>
    </row>
    <row r="114" spans="1:14" x14ac:dyDescent="0.2">
      <c r="A114" s="23">
        <v>15</v>
      </c>
      <c r="B114" s="51">
        <v>2020</v>
      </c>
      <c r="C114" s="52" t="s">
        <v>276</v>
      </c>
      <c r="D114" s="52" t="s">
        <v>277</v>
      </c>
      <c r="E114" s="52" t="s">
        <v>22</v>
      </c>
      <c r="F114" s="52" t="s">
        <v>278</v>
      </c>
      <c r="G114" s="51">
        <v>2020</v>
      </c>
      <c r="H114" s="51">
        <v>30</v>
      </c>
      <c r="I114" s="51">
        <v>0</v>
      </c>
      <c r="J114" s="53">
        <v>44539</v>
      </c>
      <c r="M114" s="30">
        <v>30</v>
      </c>
      <c r="N114" s="30">
        <f>COUNTIF($H$100:$H$141,30)</f>
        <v>32</v>
      </c>
    </row>
    <row r="115" spans="1:14" x14ac:dyDescent="0.2">
      <c r="A115" s="23">
        <v>16</v>
      </c>
      <c r="B115" s="51">
        <v>2020</v>
      </c>
      <c r="C115" s="52" t="s">
        <v>27</v>
      </c>
      <c r="D115" s="52" t="s">
        <v>277</v>
      </c>
      <c r="E115" s="52" t="s">
        <v>22</v>
      </c>
      <c r="F115" s="52" t="s">
        <v>283</v>
      </c>
      <c r="G115" s="51">
        <v>2020</v>
      </c>
      <c r="H115" s="51">
        <v>30</v>
      </c>
      <c r="I115" s="51">
        <v>0</v>
      </c>
      <c r="J115" s="53">
        <v>44539</v>
      </c>
      <c r="M115" s="30" t="s">
        <v>363</v>
      </c>
      <c r="N115" s="30">
        <f>COUNTIF($H$100:$H$141,31)</f>
        <v>0</v>
      </c>
    </row>
    <row r="116" spans="1:14" x14ac:dyDescent="0.2">
      <c r="A116" s="23">
        <v>17</v>
      </c>
      <c r="B116" s="51">
        <v>2020</v>
      </c>
      <c r="C116" s="52" t="s">
        <v>284</v>
      </c>
      <c r="D116" s="52" t="s">
        <v>151</v>
      </c>
      <c r="E116" s="52" t="s">
        <v>16</v>
      </c>
      <c r="F116" s="52" t="s">
        <v>285</v>
      </c>
      <c r="G116" s="51">
        <v>2020</v>
      </c>
      <c r="H116" s="51">
        <v>30</v>
      </c>
      <c r="I116" s="51">
        <v>0</v>
      </c>
      <c r="J116" s="53">
        <v>44539</v>
      </c>
    </row>
    <row r="117" spans="1:14" x14ac:dyDescent="0.2">
      <c r="A117" s="23">
        <v>18</v>
      </c>
      <c r="B117" s="51">
        <v>2020</v>
      </c>
      <c r="C117" s="52" t="s">
        <v>288</v>
      </c>
      <c r="D117" s="52" t="s">
        <v>289</v>
      </c>
      <c r="E117" s="52" t="s">
        <v>22</v>
      </c>
      <c r="F117" s="52" t="s">
        <v>290</v>
      </c>
      <c r="G117" s="51">
        <v>2020</v>
      </c>
      <c r="H117" s="51">
        <v>30</v>
      </c>
      <c r="I117" s="51">
        <v>1</v>
      </c>
      <c r="J117" s="53">
        <v>44539</v>
      </c>
    </row>
    <row r="118" spans="1:14" x14ac:dyDescent="0.2">
      <c r="A118" s="23">
        <v>19</v>
      </c>
      <c r="B118" s="51">
        <v>2020</v>
      </c>
      <c r="C118" s="52" t="s">
        <v>291</v>
      </c>
      <c r="D118" s="52" t="s">
        <v>292</v>
      </c>
      <c r="E118" s="52" t="s">
        <v>22</v>
      </c>
      <c r="F118" s="52" t="s">
        <v>293</v>
      </c>
      <c r="G118" s="51">
        <v>2020</v>
      </c>
      <c r="H118" s="51">
        <v>30</v>
      </c>
      <c r="I118" s="51">
        <v>0</v>
      </c>
      <c r="J118" s="53">
        <v>44539</v>
      </c>
    </row>
    <row r="119" spans="1:14" x14ac:dyDescent="0.2">
      <c r="A119" s="23">
        <v>20</v>
      </c>
      <c r="B119" s="51">
        <v>2020</v>
      </c>
      <c r="C119" s="52" t="s">
        <v>294</v>
      </c>
      <c r="D119" s="52" t="s">
        <v>295</v>
      </c>
      <c r="E119" s="52" t="s">
        <v>22</v>
      </c>
      <c r="F119" s="52" t="s">
        <v>296</v>
      </c>
      <c r="G119" s="51">
        <v>2020</v>
      </c>
      <c r="H119" s="51">
        <v>30</v>
      </c>
      <c r="I119" s="51">
        <v>0</v>
      </c>
      <c r="J119" s="53">
        <v>44539</v>
      </c>
    </row>
    <row r="120" spans="1:14" x14ac:dyDescent="0.2">
      <c r="A120" s="23">
        <v>21</v>
      </c>
      <c r="B120" s="51">
        <v>2020</v>
      </c>
      <c r="C120" s="52" t="s">
        <v>297</v>
      </c>
      <c r="D120" s="52" t="s">
        <v>298</v>
      </c>
      <c r="E120" s="52" t="s">
        <v>22</v>
      </c>
      <c r="F120" s="52" t="s">
        <v>299</v>
      </c>
      <c r="G120" s="51">
        <v>2020</v>
      </c>
      <c r="H120" s="51">
        <v>30</v>
      </c>
      <c r="I120" s="51">
        <v>0</v>
      </c>
      <c r="J120" s="53">
        <v>44539</v>
      </c>
    </row>
    <row r="121" spans="1:14" x14ac:dyDescent="0.2">
      <c r="A121" s="23">
        <v>22</v>
      </c>
      <c r="B121" s="51">
        <v>2020</v>
      </c>
      <c r="C121" s="52" t="s">
        <v>303</v>
      </c>
      <c r="D121" s="52" t="s">
        <v>304</v>
      </c>
      <c r="E121" s="52" t="s">
        <v>22</v>
      </c>
      <c r="F121" s="52" t="s">
        <v>305</v>
      </c>
      <c r="G121" s="51">
        <v>2020</v>
      </c>
      <c r="H121" s="51">
        <v>30</v>
      </c>
      <c r="I121" s="51">
        <v>0</v>
      </c>
      <c r="J121" s="53">
        <v>44539</v>
      </c>
    </row>
    <row r="122" spans="1:14" x14ac:dyDescent="0.2">
      <c r="A122" s="23">
        <v>23</v>
      </c>
      <c r="B122" s="51">
        <v>2020</v>
      </c>
      <c r="C122" s="52" t="s">
        <v>300</v>
      </c>
      <c r="D122" s="52" t="s">
        <v>301</v>
      </c>
      <c r="E122" s="52" t="s">
        <v>22</v>
      </c>
      <c r="F122" s="52" t="s">
        <v>302</v>
      </c>
      <c r="G122" s="51">
        <v>2020</v>
      </c>
      <c r="H122" s="51">
        <v>30</v>
      </c>
      <c r="I122" s="51">
        <v>0</v>
      </c>
      <c r="J122" s="53">
        <v>44539</v>
      </c>
    </row>
    <row r="123" spans="1:14" x14ac:dyDescent="0.2">
      <c r="A123" s="23">
        <v>24</v>
      </c>
      <c r="B123" s="51">
        <v>2020</v>
      </c>
      <c r="C123" s="52" t="s">
        <v>306</v>
      </c>
      <c r="D123" s="52" t="s">
        <v>307</v>
      </c>
      <c r="E123" s="52" t="s">
        <v>22</v>
      </c>
      <c r="F123" s="52" t="s">
        <v>308</v>
      </c>
      <c r="G123" s="51">
        <v>2020</v>
      </c>
      <c r="H123" s="51">
        <v>30</v>
      </c>
      <c r="I123" s="51">
        <v>0</v>
      </c>
      <c r="J123" s="53">
        <v>44539</v>
      </c>
    </row>
    <row r="124" spans="1:14" x14ac:dyDescent="0.2">
      <c r="A124" s="23">
        <v>25</v>
      </c>
      <c r="B124" s="51">
        <v>2020</v>
      </c>
      <c r="C124" s="52" t="s">
        <v>309</v>
      </c>
      <c r="D124" s="52" t="s">
        <v>310</v>
      </c>
      <c r="E124" s="52" t="s">
        <v>22</v>
      </c>
      <c r="F124" s="52" t="s">
        <v>311</v>
      </c>
      <c r="G124" s="51">
        <v>2020</v>
      </c>
      <c r="H124" s="51">
        <v>30</v>
      </c>
      <c r="I124" s="51">
        <v>0</v>
      </c>
      <c r="J124" s="53">
        <v>44539</v>
      </c>
    </row>
    <row r="125" spans="1:14" x14ac:dyDescent="0.2">
      <c r="A125" s="23">
        <v>26</v>
      </c>
      <c r="B125" s="51">
        <v>2020</v>
      </c>
      <c r="C125" s="52" t="s">
        <v>315</v>
      </c>
      <c r="D125" s="52" t="s">
        <v>316</v>
      </c>
      <c r="E125" s="52" t="s">
        <v>22</v>
      </c>
      <c r="F125" s="52" t="s">
        <v>317</v>
      </c>
      <c r="G125" s="51">
        <v>2020</v>
      </c>
      <c r="H125" s="51">
        <v>30</v>
      </c>
      <c r="I125" s="51">
        <v>1</v>
      </c>
      <c r="J125" s="53">
        <v>44539</v>
      </c>
    </row>
    <row r="126" spans="1:14" x14ac:dyDescent="0.2">
      <c r="A126" s="23">
        <v>27</v>
      </c>
      <c r="B126" s="51">
        <v>2020</v>
      </c>
      <c r="C126" s="52" t="s">
        <v>318</v>
      </c>
      <c r="D126" s="52" t="s">
        <v>295</v>
      </c>
      <c r="E126" s="52" t="s">
        <v>22</v>
      </c>
      <c r="F126" s="52" t="s">
        <v>319</v>
      </c>
      <c r="G126" s="51">
        <v>2020</v>
      </c>
      <c r="H126" s="51">
        <v>30</v>
      </c>
      <c r="I126" s="51">
        <v>0</v>
      </c>
      <c r="J126" s="53">
        <v>44539</v>
      </c>
    </row>
    <row r="127" spans="1:14" x14ac:dyDescent="0.2">
      <c r="A127" s="23">
        <v>28</v>
      </c>
      <c r="B127" s="51">
        <v>2020</v>
      </c>
      <c r="C127" s="52" t="s">
        <v>431</v>
      </c>
      <c r="D127" s="52" t="s">
        <v>432</v>
      </c>
      <c r="E127" s="52" t="s">
        <v>22</v>
      </c>
      <c r="F127" s="52" t="s">
        <v>433</v>
      </c>
      <c r="G127" s="51">
        <v>2020</v>
      </c>
      <c r="H127" s="51">
        <v>30</v>
      </c>
      <c r="I127" s="51">
        <v>0</v>
      </c>
      <c r="J127" s="53">
        <v>44539</v>
      </c>
    </row>
    <row r="128" spans="1:14" x14ac:dyDescent="0.2">
      <c r="A128" s="23">
        <v>29</v>
      </c>
      <c r="B128" s="51">
        <v>2020</v>
      </c>
      <c r="C128" s="52" t="s">
        <v>322</v>
      </c>
      <c r="D128" s="52" t="s">
        <v>323</v>
      </c>
      <c r="E128" s="52" t="s">
        <v>16</v>
      </c>
      <c r="F128" s="52" t="s">
        <v>324</v>
      </c>
      <c r="G128" s="51">
        <v>2020</v>
      </c>
      <c r="H128" s="51">
        <v>30</v>
      </c>
      <c r="I128" s="51">
        <v>1</v>
      </c>
      <c r="J128" s="53">
        <v>44539</v>
      </c>
    </row>
    <row r="129" spans="1:10" x14ac:dyDescent="0.2">
      <c r="A129" s="23">
        <v>30</v>
      </c>
      <c r="B129" s="51">
        <v>2020</v>
      </c>
      <c r="C129" s="52" t="s">
        <v>325</v>
      </c>
      <c r="D129" s="52" t="s">
        <v>272</v>
      </c>
      <c r="E129" s="52" t="s">
        <v>22</v>
      </c>
      <c r="F129" s="52" t="s">
        <v>326</v>
      </c>
      <c r="G129" s="51">
        <v>2020</v>
      </c>
      <c r="H129" s="51">
        <v>30</v>
      </c>
      <c r="I129" s="51">
        <v>0</v>
      </c>
      <c r="J129" s="53">
        <v>44539</v>
      </c>
    </row>
    <row r="130" spans="1:10" x14ac:dyDescent="0.2">
      <c r="A130" s="23">
        <v>31</v>
      </c>
      <c r="B130" s="51">
        <v>2020</v>
      </c>
      <c r="C130" s="52" t="s">
        <v>329</v>
      </c>
      <c r="D130" s="52" t="s">
        <v>106</v>
      </c>
      <c r="E130" s="52" t="s">
        <v>16</v>
      </c>
      <c r="F130" s="52" t="s">
        <v>330</v>
      </c>
      <c r="G130" s="51">
        <v>2020</v>
      </c>
      <c r="H130" s="51">
        <v>30</v>
      </c>
      <c r="I130" s="51">
        <v>1</v>
      </c>
      <c r="J130" s="53">
        <v>44539</v>
      </c>
    </row>
    <row r="131" spans="1:10" x14ac:dyDescent="0.2">
      <c r="A131" s="23">
        <v>32</v>
      </c>
      <c r="B131" s="51">
        <v>2020</v>
      </c>
      <c r="C131" s="52" t="s">
        <v>331</v>
      </c>
      <c r="D131" s="52" t="s">
        <v>93</v>
      </c>
      <c r="E131" s="52" t="s">
        <v>16</v>
      </c>
      <c r="F131" s="52" t="s">
        <v>332</v>
      </c>
      <c r="G131" s="51">
        <v>2020</v>
      </c>
      <c r="H131" s="51">
        <v>30</v>
      </c>
      <c r="I131" s="51">
        <v>1</v>
      </c>
      <c r="J131" s="53">
        <v>44539</v>
      </c>
    </row>
    <row r="132" spans="1:10" x14ac:dyDescent="0.2">
      <c r="A132" s="23">
        <v>33</v>
      </c>
      <c r="B132" s="51">
        <v>2020</v>
      </c>
      <c r="C132" s="52" t="s">
        <v>335</v>
      </c>
      <c r="D132" s="52" t="s">
        <v>25</v>
      </c>
      <c r="E132" s="52" t="s">
        <v>22</v>
      </c>
      <c r="F132" s="52" t="s">
        <v>336</v>
      </c>
      <c r="G132" s="51">
        <v>2020</v>
      </c>
      <c r="H132" s="51">
        <v>30</v>
      </c>
      <c r="I132" s="51">
        <v>0</v>
      </c>
      <c r="J132" s="53">
        <v>44539</v>
      </c>
    </row>
    <row r="133" spans="1:10" x14ac:dyDescent="0.2">
      <c r="A133" s="23">
        <v>34</v>
      </c>
      <c r="B133" s="51">
        <v>2020</v>
      </c>
      <c r="C133" s="52" t="s">
        <v>337</v>
      </c>
      <c r="D133" s="52" t="s">
        <v>338</v>
      </c>
      <c r="E133" s="52" t="s">
        <v>22</v>
      </c>
      <c r="F133" s="52" t="s">
        <v>339</v>
      </c>
      <c r="G133" s="51">
        <v>2020</v>
      </c>
      <c r="H133" s="51">
        <v>30</v>
      </c>
      <c r="I133" s="51">
        <v>1</v>
      </c>
      <c r="J133" s="53">
        <v>44539</v>
      </c>
    </row>
    <row r="134" spans="1:10" x14ac:dyDescent="0.2">
      <c r="A134" s="23">
        <v>35</v>
      </c>
      <c r="B134" s="51">
        <v>2020</v>
      </c>
      <c r="C134" s="52" t="s">
        <v>141</v>
      </c>
      <c r="D134" s="52" t="s">
        <v>340</v>
      </c>
      <c r="E134" s="52" t="s">
        <v>22</v>
      </c>
      <c r="F134" s="52" t="s">
        <v>341</v>
      </c>
      <c r="G134" s="51">
        <v>2020</v>
      </c>
      <c r="H134" s="51">
        <v>30</v>
      </c>
      <c r="I134" s="51">
        <v>0</v>
      </c>
      <c r="J134" s="53">
        <v>44539</v>
      </c>
    </row>
    <row r="135" spans="1:10" x14ac:dyDescent="0.2">
      <c r="A135" s="23">
        <v>36</v>
      </c>
      <c r="B135" s="51">
        <v>2020</v>
      </c>
      <c r="C135" s="52" t="s">
        <v>345</v>
      </c>
      <c r="D135" s="52" t="s">
        <v>346</v>
      </c>
      <c r="E135" s="52" t="s">
        <v>16</v>
      </c>
      <c r="F135" s="52" t="s">
        <v>347</v>
      </c>
      <c r="G135" s="51">
        <v>2020</v>
      </c>
      <c r="H135" s="51">
        <v>30</v>
      </c>
      <c r="I135" s="51">
        <v>0</v>
      </c>
      <c r="J135" s="53">
        <v>44539</v>
      </c>
    </row>
    <row r="136" spans="1:10" x14ac:dyDescent="0.2">
      <c r="A136" s="23">
        <v>37</v>
      </c>
      <c r="B136" s="51">
        <v>2020</v>
      </c>
      <c r="C136" s="52" t="s">
        <v>348</v>
      </c>
      <c r="D136" s="52" t="s">
        <v>349</v>
      </c>
      <c r="E136" s="52" t="s">
        <v>16</v>
      </c>
      <c r="F136" s="52" t="s">
        <v>350</v>
      </c>
      <c r="G136" s="51">
        <v>2020</v>
      </c>
      <c r="H136" s="51">
        <v>30</v>
      </c>
      <c r="I136" s="51">
        <v>0</v>
      </c>
      <c r="J136" s="53">
        <v>44539</v>
      </c>
    </row>
    <row r="137" spans="1:10" x14ac:dyDescent="0.2">
      <c r="A137" s="23">
        <v>38</v>
      </c>
      <c r="B137" s="51">
        <v>2020</v>
      </c>
      <c r="C137" s="52" t="s">
        <v>351</v>
      </c>
      <c r="D137" s="52" t="s">
        <v>136</v>
      </c>
      <c r="E137" s="52" t="s">
        <v>22</v>
      </c>
      <c r="F137" s="52" t="s">
        <v>352</v>
      </c>
      <c r="G137" s="51">
        <v>2020</v>
      </c>
      <c r="H137" s="51">
        <v>30</v>
      </c>
      <c r="I137" s="51">
        <v>0</v>
      </c>
      <c r="J137" s="53">
        <v>44539</v>
      </c>
    </row>
    <row r="138" spans="1:10" x14ac:dyDescent="0.2">
      <c r="A138" s="23">
        <v>39</v>
      </c>
      <c r="B138" s="51">
        <v>2020</v>
      </c>
      <c r="C138" s="52" t="s">
        <v>353</v>
      </c>
      <c r="D138" s="52" t="s">
        <v>301</v>
      </c>
      <c r="E138" s="52" t="s">
        <v>22</v>
      </c>
      <c r="F138" s="52" t="s">
        <v>354</v>
      </c>
      <c r="G138" s="51">
        <v>2020</v>
      </c>
      <c r="H138" s="51">
        <v>30</v>
      </c>
      <c r="I138" s="51">
        <v>0</v>
      </c>
      <c r="J138" s="53">
        <v>44539</v>
      </c>
    </row>
    <row r="139" spans="1:10" x14ac:dyDescent="0.2">
      <c r="A139" s="23">
        <v>40</v>
      </c>
      <c r="B139" s="51">
        <v>2020</v>
      </c>
      <c r="C139" s="52" t="s">
        <v>355</v>
      </c>
      <c r="D139" s="52" t="s">
        <v>163</v>
      </c>
      <c r="E139" s="52" t="s">
        <v>22</v>
      </c>
      <c r="F139" s="52" t="s">
        <v>356</v>
      </c>
      <c r="G139" s="51">
        <v>2020</v>
      </c>
      <c r="H139" s="51">
        <v>30</v>
      </c>
      <c r="I139" s="51">
        <v>0</v>
      </c>
      <c r="J139" s="53">
        <v>44539</v>
      </c>
    </row>
    <row r="140" spans="1:10" x14ac:dyDescent="0.2">
      <c r="A140" s="23">
        <v>41</v>
      </c>
      <c r="B140" s="51">
        <v>2020</v>
      </c>
      <c r="C140" s="52" t="s">
        <v>357</v>
      </c>
      <c r="D140" s="52" t="s">
        <v>57</v>
      </c>
      <c r="E140" s="52" t="s">
        <v>16</v>
      </c>
      <c r="F140" s="52" t="s">
        <v>358</v>
      </c>
      <c r="G140" s="51">
        <v>2020</v>
      </c>
      <c r="H140" s="51">
        <v>30</v>
      </c>
      <c r="I140" s="51">
        <v>0</v>
      </c>
      <c r="J140" s="53">
        <v>44539</v>
      </c>
    </row>
    <row r="141" spans="1:10" x14ac:dyDescent="0.2">
      <c r="A141" s="23">
        <v>42</v>
      </c>
      <c r="B141" s="51">
        <v>2020</v>
      </c>
      <c r="C141" s="52" t="s">
        <v>359</v>
      </c>
      <c r="D141" s="52" t="s">
        <v>51</v>
      </c>
      <c r="E141" s="52" t="s">
        <v>16</v>
      </c>
      <c r="F141" s="52" t="s">
        <v>360</v>
      </c>
      <c r="G141" s="51">
        <v>2020</v>
      </c>
      <c r="H141" s="51">
        <v>30</v>
      </c>
      <c r="I141" s="51">
        <v>0</v>
      </c>
      <c r="J141" s="53">
        <v>44539</v>
      </c>
    </row>
    <row r="142" spans="1:10" x14ac:dyDescent="0.2">
      <c r="A142" s="23">
        <v>1</v>
      </c>
      <c r="B142" s="54">
        <v>2021</v>
      </c>
      <c r="C142" s="55" t="s">
        <v>447</v>
      </c>
      <c r="D142" s="55" t="s">
        <v>90</v>
      </c>
      <c r="E142" s="55" t="s">
        <v>22</v>
      </c>
      <c r="F142" s="55" t="s">
        <v>448</v>
      </c>
      <c r="G142" s="54">
        <v>2021</v>
      </c>
      <c r="H142" s="54">
        <v>28</v>
      </c>
      <c r="I142" s="54">
        <v>0</v>
      </c>
      <c r="J142" s="56">
        <v>44827</v>
      </c>
    </row>
    <row r="143" spans="1:10" x14ac:dyDescent="0.2">
      <c r="A143" s="23">
        <v>2</v>
      </c>
      <c r="B143" s="54">
        <v>2021</v>
      </c>
      <c r="C143" s="55" t="s">
        <v>454</v>
      </c>
      <c r="D143" s="55" t="s">
        <v>455</v>
      </c>
      <c r="E143" s="55" t="s">
        <v>16</v>
      </c>
      <c r="F143" s="55" t="s">
        <v>456</v>
      </c>
      <c r="G143" s="54">
        <v>2021</v>
      </c>
      <c r="H143" s="54">
        <v>28</v>
      </c>
      <c r="I143" s="54">
        <v>0</v>
      </c>
      <c r="J143" s="56">
        <v>44827</v>
      </c>
    </row>
    <row r="144" spans="1:10" x14ac:dyDescent="0.2">
      <c r="A144" s="23">
        <v>3</v>
      </c>
      <c r="B144" s="54">
        <v>2021</v>
      </c>
      <c r="C144" s="55" t="s">
        <v>459</v>
      </c>
      <c r="D144" s="55" t="s">
        <v>82</v>
      </c>
      <c r="E144" s="55" t="s">
        <v>16</v>
      </c>
      <c r="F144" s="55" t="s">
        <v>460</v>
      </c>
      <c r="G144" s="54">
        <v>2021</v>
      </c>
      <c r="H144" s="54">
        <v>30</v>
      </c>
      <c r="I144" s="54">
        <v>0</v>
      </c>
      <c r="J144" s="56">
        <v>44827</v>
      </c>
    </row>
    <row r="145" spans="1:14" x14ac:dyDescent="0.2">
      <c r="A145" s="23">
        <v>4</v>
      </c>
      <c r="B145" s="54">
        <v>2021</v>
      </c>
      <c r="C145" s="55" t="s">
        <v>464</v>
      </c>
      <c r="D145" s="55" t="s">
        <v>465</v>
      </c>
      <c r="E145" s="55" t="s">
        <v>22</v>
      </c>
      <c r="F145" s="55" t="s">
        <v>466</v>
      </c>
      <c r="G145" s="54">
        <v>2021</v>
      </c>
      <c r="H145" s="54">
        <v>30</v>
      </c>
      <c r="I145" s="54">
        <v>0</v>
      </c>
      <c r="J145" s="56">
        <v>44827</v>
      </c>
    </row>
    <row r="146" spans="1:14" x14ac:dyDescent="0.2">
      <c r="A146" s="23">
        <v>5</v>
      </c>
      <c r="B146" s="54">
        <v>2021</v>
      </c>
      <c r="C146" s="55" t="s">
        <v>36</v>
      </c>
      <c r="D146" s="55" t="s">
        <v>106</v>
      </c>
      <c r="E146" s="55" t="s">
        <v>16</v>
      </c>
      <c r="F146" s="55" t="s">
        <v>467</v>
      </c>
      <c r="G146" s="54">
        <v>2021</v>
      </c>
      <c r="H146" s="54">
        <v>29</v>
      </c>
      <c r="I146" s="54">
        <v>0</v>
      </c>
      <c r="J146" s="56">
        <v>44827</v>
      </c>
    </row>
    <row r="147" spans="1:14" x14ac:dyDescent="0.2">
      <c r="A147" s="23">
        <v>6</v>
      </c>
      <c r="B147" s="54">
        <v>2021</v>
      </c>
      <c r="C147" s="55" t="s">
        <v>468</v>
      </c>
      <c r="D147" s="55" t="s">
        <v>266</v>
      </c>
      <c r="E147" s="55" t="s">
        <v>16</v>
      </c>
      <c r="F147" s="55" t="s">
        <v>469</v>
      </c>
      <c r="G147" s="54">
        <v>2021</v>
      </c>
      <c r="H147" s="54">
        <v>29</v>
      </c>
      <c r="I147" s="54">
        <v>0</v>
      </c>
      <c r="J147" s="56">
        <v>44827</v>
      </c>
      <c r="M147" s="30">
        <v>18</v>
      </c>
      <c r="N147" s="30">
        <f>COUNTIF($H$142:$H$178,18)</f>
        <v>0</v>
      </c>
    </row>
    <row r="148" spans="1:14" x14ac:dyDescent="0.2">
      <c r="A148" s="23">
        <v>7</v>
      </c>
      <c r="B148" s="54">
        <v>2021</v>
      </c>
      <c r="C148" s="55" t="s">
        <v>320</v>
      </c>
      <c r="D148" s="55" t="s">
        <v>93</v>
      </c>
      <c r="E148" s="55" t="s">
        <v>16</v>
      </c>
      <c r="F148" s="55" t="s">
        <v>471</v>
      </c>
      <c r="G148" s="54">
        <v>2021</v>
      </c>
      <c r="H148" s="54">
        <v>29</v>
      </c>
      <c r="I148" s="54">
        <v>0</v>
      </c>
      <c r="J148" s="56">
        <v>44827</v>
      </c>
      <c r="M148" s="30">
        <v>19</v>
      </c>
      <c r="N148" s="30">
        <f>COUNTIF($H$142:$H$178,19)</f>
        <v>0</v>
      </c>
    </row>
    <row r="149" spans="1:14" x14ac:dyDescent="0.2">
      <c r="A149" s="23">
        <v>8</v>
      </c>
      <c r="B149" s="54">
        <v>2021</v>
      </c>
      <c r="C149" s="55" t="s">
        <v>476</v>
      </c>
      <c r="D149" s="55" t="s">
        <v>477</v>
      </c>
      <c r="E149" s="55" t="s">
        <v>22</v>
      </c>
      <c r="F149" s="55" t="s">
        <v>478</v>
      </c>
      <c r="G149" s="54">
        <v>2021</v>
      </c>
      <c r="H149" s="54">
        <v>29</v>
      </c>
      <c r="I149" s="54">
        <v>0</v>
      </c>
      <c r="J149" s="56">
        <v>44827</v>
      </c>
      <c r="M149" s="30">
        <v>20</v>
      </c>
      <c r="N149" s="30">
        <f>COUNTIF($H$142:$H$178,20)</f>
        <v>0</v>
      </c>
    </row>
    <row r="150" spans="1:14" x14ac:dyDescent="0.2">
      <c r="A150" s="23">
        <v>9</v>
      </c>
      <c r="B150" s="54">
        <v>2021</v>
      </c>
      <c r="C150" s="55" t="s">
        <v>184</v>
      </c>
      <c r="D150" s="55" t="s">
        <v>513</v>
      </c>
      <c r="E150" s="55" t="s">
        <v>16</v>
      </c>
      <c r="F150" s="55" t="s">
        <v>514</v>
      </c>
      <c r="G150" s="54">
        <v>2021</v>
      </c>
      <c r="H150" s="54">
        <v>28</v>
      </c>
      <c r="I150" s="54">
        <v>0</v>
      </c>
      <c r="J150" s="56">
        <v>44827</v>
      </c>
      <c r="M150" s="30">
        <v>21</v>
      </c>
      <c r="N150" s="30">
        <f>COUNTIF($H$142:$H$178,21)</f>
        <v>0</v>
      </c>
    </row>
    <row r="151" spans="1:14" x14ac:dyDescent="0.2">
      <c r="A151" s="23">
        <v>10</v>
      </c>
      <c r="B151" s="54">
        <v>2021</v>
      </c>
      <c r="C151" s="55" t="s">
        <v>439</v>
      </c>
      <c r="D151" s="55" t="s">
        <v>25</v>
      </c>
      <c r="E151" s="55" t="s">
        <v>22</v>
      </c>
      <c r="F151" s="55" t="s">
        <v>440</v>
      </c>
      <c r="G151" s="54">
        <v>2021</v>
      </c>
      <c r="H151" s="54">
        <v>30</v>
      </c>
      <c r="I151" s="54">
        <v>0</v>
      </c>
      <c r="J151" s="56">
        <v>44902</v>
      </c>
      <c r="M151" s="30">
        <v>22</v>
      </c>
      <c r="N151" s="30">
        <f>COUNTIF($H$142:$H$178,22)</f>
        <v>0</v>
      </c>
    </row>
    <row r="152" spans="1:14" x14ac:dyDescent="0.2">
      <c r="A152" s="23">
        <v>11</v>
      </c>
      <c r="B152" s="54">
        <v>2021</v>
      </c>
      <c r="C152" s="55" t="s">
        <v>441</v>
      </c>
      <c r="D152" s="55" t="s">
        <v>442</v>
      </c>
      <c r="E152" s="55" t="s">
        <v>16</v>
      </c>
      <c r="F152" s="55" t="s">
        <v>443</v>
      </c>
      <c r="G152" s="54">
        <v>2021</v>
      </c>
      <c r="H152" s="54">
        <v>30</v>
      </c>
      <c r="I152" s="54">
        <v>0</v>
      </c>
      <c r="J152" s="56">
        <v>44902</v>
      </c>
      <c r="M152" s="30">
        <v>23</v>
      </c>
      <c r="N152" s="30">
        <f>COUNTIF($H$142:$H$178,23)</f>
        <v>0</v>
      </c>
    </row>
    <row r="153" spans="1:14" x14ac:dyDescent="0.2">
      <c r="A153" s="23">
        <v>12</v>
      </c>
      <c r="B153" s="54">
        <v>2021</v>
      </c>
      <c r="C153" s="55" t="s">
        <v>444</v>
      </c>
      <c r="D153" s="55" t="s">
        <v>37</v>
      </c>
      <c r="E153" s="55" t="s">
        <v>22</v>
      </c>
      <c r="F153" s="55" t="s">
        <v>445</v>
      </c>
      <c r="G153" s="54">
        <v>2021</v>
      </c>
      <c r="H153" s="54">
        <v>28</v>
      </c>
      <c r="I153" s="54">
        <v>0</v>
      </c>
      <c r="J153" s="56">
        <v>44902</v>
      </c>
      <c r="M153" s="30">
        <v>24</v>
      </c>
      <c r="N153" s="30">
        <f>COUNTIF($H$142:$H$178,24)</f>
        <v>0</v>
      </c>
    </row>
    <row r="154" spans="1:14" x14ac:dyDescent="0.2">
      <c r="A154" s="23">
        <v>13</v>
      </c>
      <c r="B154" s="54">
        <v>2021</v>
      </c>
      <c r="C154" s="55" t="s">
        <v>27</v>
      </c>
      <c r="D154" s="55" t="s">
        <v>25</v>
      </c>
      <c r="E154" s="55" t="s">
        <v>22</v>
      </c>
      <c r="F154" s="55" t="s">
        <v>446</v>
      </c>
      <c r="G154" s="54">
        <v>2021</v>
      </c>
      <c r="H154" s="54">
        <v>27</v>
      </c>
      <c r="I154" s="54">
        <v>0</v>
      </c>
      <c r="J154" s="56">
        <v>44902</v>
      </c>
      <c r="M154" s="30">
        <v>25</v>
      </c>
      <c r="N154" s="30">
        <f>COUNTIF($H$142:$H$178,25)</f>
        <v>1</v>
      </c>
    </row>
    <row r="155" spans="1:14" x14ac:dyDescent="0.2">
      <c r="A155" s="23">
        <v>14</v>
      </c>
      <c r="B155" s="54">
        <v>2021</v>
      </c>
      <c r="C155" s="55" t="s">
        <v>449</v>
      </c>
      <c r="D155" s="55" t="s">
        <v>450</v>
      </c>
      <c r="E155" s="55" t="s">
        <v>16</v>
      </c>
      <c r="F155" s="55" t="s">
        <v>451</v>
      </c>
      <c r="G155" s="54">
        <v>2021</v>
      </c>
      <c r="H155" s="54">
        <v>28</v>
      </c>
      <c r="I155" s="54">
        <v>0</v>
      </c>
      <c r="J155" s="56">
        <v>44902</v>
      </c>
      <c r="M155" s="30">
        <v>26</v>
      </c>
      <c r="N155" s="30">
        <f>COUNTIF($H$142:$H$178,26)</f>
        <v>2</v>
      </c>
    </row>
    <row r="156" spans="1:14" x14ac:dyDescent="0.2">
      <c r="A156" s="23">
        <v>15</v>
      </c>
      <c r="B156" s="54">
        <v>2021</v>
      </c>
      <c r="C156" s="55" t="s">
        <v>452</v>
      </c>
      <c r="D156" s="55" t="s">
        <v>52</v>
      </c>
      <c r="E156" s="55" t="s">
        <v>22</v>
      </c>
      <c r="F156" s="55" t="s">
        <v>453</v>
      </c>
      <c r="G156" s="54">
        <v>2021</v>
      </c>
      <c r="H156" s="54">
        <v>28</v>
      </c>
      <c r="I156" s="54">
        <v>0</v>
      </c>
      <c r="J156" s="56">
        <v>44902</v>
      </c>
      <c r="M156" s="30">
        <v>27</v>
      </c>
      <c r="N156" s="30">
        <f>COUNTIF($H$142:$H$178,27)</f>
        <v>9</v>
      </c>
    </row>
    <row r="157" spans="1:14" x14ac:dyDescent="0.2">
      <c r="A157" s="23">
        <v>16</v>
      </c>
      <c r="B157" s="54">
        <v>2021</v>
      </c>
      <c r="C157" s="55" t="s">
        <v>457</v>
      </c>
      <c r="D157" s="55" t="s">
        <v>206</v>
      </c>
      <c r="E157" s="55" t="s">
        <v>22</v>
      </c>
      <c r="F157" s="55" t="s">
        <v>458</v>
      </c>
      <c r="G157" s="54">
        <v>2021</v>
      </c>
      <c r="H157" s="54">
        <v>28</v>
      </c>
      <c r="I157" s="54">
        <v>0</v>
      </c>
      <c r="J157" s="56">
        <v>44902</v>
      </c>
      <c r="M157" s="30">
        <v>28</v>
      </c>
      <c r="N157" s="30">
        <f>COUNTIF($H$142:$H$178,28)</f>
        <v>12</v>
      </c>
    </row>
    <row r="158" spans="1:14" x14ac:dyDescent="0.2">
      <c r="A158" s="23">
        <v>17</v>
      </c>
      <c r="B158" s="54">
        <v>2021</v>
      </c>
      <c r="C158" s="55" t="s">
        <v>461</v>
      </c>
      <c r="D158" s="55" t="s">
        <v>462</v>
      </c>
      <c r="E158" s="55" t="s">
        <v>22</v>
      </c>
      <c r="F158" s="55" t="s">
        <v>463</v>
      </c>
      <c r="G158" s="54">
        <v>2021</v>
      </c>
      <c r="H158" s="54">
        <v>28</v>
      </c>
      <c r="I158" s="54">
        <v>0</v>
      </c>
      <c r="J158" s="56">
        <v>44902</v>
      </c>
      <c r="M158" s="30">
        <v>29</v>
      </c>
      <c r="N158" s="30">
        <f>COUNTIF($H$142:$H$178,29)</f>
        <v>8</v>
      </c>
    </row>
    <row r="159" spans="1:14" x14ac:dyDescent="0.2">
      <c r="A159" s="23">
        <v>18</v>
      </c>
      <c r="B159" s="54">
        <v>2021</v>
      </c>
      <c r="C159" s="55" t="s">
        <v>527</v>
      </c>
      <c r="D159" s="55" t="s">
        <v>171</v>
      </c>
      <c r="E159" s="55" t="s">
        <v>16</v>
      </c>
      <c r="F159" s="55" t="s">
        <v>528</v>
      </c>
      <c r="G159" s="54">
        <v>2021</v>
      </c>
      <c r="H159" s="54">
        <v>27</v>
      </c>
      <c r="I159" s="54">
        <v>0</v>
      </c>
      <c r="J159" s="56">
        <v>44902</v>
      </c>
      <c r="M159" s="30">
        <v>30</v>
      </c>
      <c r="N159" s="30">
        <f>COUNTIF($H$142:$H$178,30)</f>
        <v>5</v>
      </c>
    </row>
    <row r="160" spans="1:14" x14ac:dyDescent="0.2">
      <c r="A160" s="23">
        <v>19</v>
      </c>
      <c r="B160" s="54">
        <v>2021</v>
      </c>
      <c r="C160" s="55" t="s">
        <v>292</v>
      </c>
      <c r="D160" s="55" t="s">
        <v>73</v>
      </c>
      <c r="E160" s="55" t="s">
        <v>22</v>
      </c>
      <c r="F160" s="55" t="s">
        <v>470</v>
      </c>
      <c r="G160" s="54">
        <v>2021</v>
      </c>
      <c r="H160" s="54">
        <v>28</v>
      </c>
      <c r="I160" s="54">
        <v>0</v>
      </c>
      <c r="J160" s="56">
        <v>44902</v>
      </c>
      <c r="M160" s="30" t="s">
        <v>363</v>
      </c>
      <c r="N160" s="30">
        <f>COUNTIF($H$142:$H$178,31)</f>
        <v>0</v>
      </c>
    </row>
    <row r="161" spans="1:10" x14ac:dyDescent="0.2">
      <c r="A161" s="23">
        <v>20</v>
      </c>
      <c r="B161" s="54">
        <v>2021</v>
      </c>
      <c r="C161" s="55" t="s">
        <v>529</v>
      </c>
      <c r="D161" s="55" t="s">
        <v>136</v>
      </c>
      <c r="E161" s="55" t="s">
        <v>22</v>
      </c>
      <c r="F161" s="55" t="s">
        <v>530</v>
      </c>
      <c r="G161" s="54">
        <v>2021</v>
      </c>
      <c r="H161" s="54">
        <v>28</v>
      </c>
      <c r="I161" s="54">
        <v>0</v>
      </c>
      <c r="J161" s="56">
        <v>44902</v>
      </c>
    </row>
    <row r="162" spans="1:10" x14ac:dyDescent="0.2">
      <c r="A162" s="23">
        <v>21</v>
      </c>
      <c r="B162" s="54">
        <v>2021</v>
      </c>
      <c r="C162" s="55" t="s">
        <v>479</v>
      </c>
      <c r="D162" s="55" t="s">
        <v>480</v>
      </c>
      <c r="E162" s="55" t="s">
        <v>22</v>
      </c>
      <c r="F162" s="55" t="s">
        <v>481</v>
      </c>
      <c r="G162" s="54">
        <v>2021</v>
      </c>
      <c r="H162" s="54">
        <v>27</v>
      </c>
      <c r="I162" s="54">
        <v>0</v>
      </c>
      <c r="J162" s="56">
        <v>44902</v>
      </c>
    </row>
    <row r="163" spans="1:10" x14ac:dyDescent="0.2">
      <c r="A163" s="23">
        <v>22</v>
      </c>
      <c r="B163" s="54">
        <v>2021</v>
      </c>
      <c r="C163" s="55" t="s">
        <v>482</v>
      </c>
      <c r="D163" s="55" t="s">
        <v>192</v>
      </c>
      <c r="E163" s="55" t="s">
        <v>22</v>
      </c>
      <c r="F163" s="55" t="s">
        <v>483</v>
      </c>
      <c r="G163" s="54">
        <v>2021</v>
      </c>
      <c r="H163" s="54">
        <v>27</v>
      </c>
      <c r="I163" s="54">
        <v>0</v>
      </c>
      <c r="J163" s="56">
        <v>44902</v>
      </c>
    </row>
    <row r="164" spans="1:10" x14ac:dyDescent="0.2">
      <c r="A164" s="23">
        <v>23</v>
      </c>
      <c r="B164" s="54">
        <v>2021</v>
      </c>
      <c r="C164" s="55" t="s">
        <v>484</v>
      </c>
      <c r="D164" s="55" t="s">
        <v>462</v>
      </c>
      <c r="E164" s="55" t="s">
        <v>22</v>
      </c>
      <c r="F164" s="55" t="s">
        <v>485</v>
      </c>
      <c r="G164" s="54">
        <v>2021</v>
      </c>
      <c r="H164" s="54">
        <v>29</v>
      </c>
      <c r="I164" s="54">
        <v>0</v>
      </c>
      <c r="J164" s="56">
        <v>44902</v>
      </c>
    </row>
    <row r="165" spans="1:10" x14ac:dyDescent="0.2">
      <c r="A165" s="23">
        <v>24</v>
      </c>
      <c r="B165" s="54">
        <v>2021</v>
      </c>
      <c r="C165" s="55" t="s">
        <v>486</v>
      </c>
      <c r="D165" s="55" t="s">
        <v>277</v>
      </c>
      <c r="E165" s="55" t="s">
        <v>22</v>
      </c>
      <c r="F165" s="55" t="s">
        <v>487</v>
      </c>
      <c r="G165" s="54">
        <v>2021</v>
      </c>
      <c r="H165" s="54">
        <v>29</v>
      </c>
      <c r="I165" s="54">
        <v>0</v>
      </c>
      <c r="J165" s="56">
        <v>44902</v>
      </c>
    </row>
    <row r="166" spans="1:10" x14ac:dyDescent="0.2">
      <c r="A166" s="23">
        <v>25</v>
      </c>
      <c r="B166" s="54">
        <v>2021</v>
      </c>
      <c r="C166" s="55" t="s">
        <v>488</v>
      </c>
      <c r="D166" s="55" t="s">
        <v>489</v>
      </c>
      <c r="E166" s="55" t="s">
        <v>22</v>
      </c>
      <c r="F166" s="55" t="s">
        <v>490</v>
      </c>
      <c r="G166" s="54">
        <v>2021</v>
      </c>
      <c r="H166" s="54">
        <v>27</v>
      </c>
      <c r="I166" s="54">
        <v>0</v>
      </c>
      <c r="J166" s="56">
        <v>44902</v>
      </c>
    </row>
    <row r="167" spans="1:10" x14ac:dyDescent="0.2">
      <c r="A167" s="23">
        <v>26</v>
      </c>
      <c r="B167" s="54">
        <v>2021</v>
      </c>
      <c r="C167" s="55" t="s">
        <v>491</v>
      </c>
      <c r="D167" s="55" t="s">
        <v>52</v>
      </c>
      <c r="E167" s="55" t="s">
        <v>22</v>
      </c>
      <c r="F167" s="55" t="s">
        <v>492</v>
      </c>
      <c r="G167" s="54">
        <v>2021</v>
      </c>
      <c r="H167" s="54">
        <v>28</v>
      </c>
      <c r="I167" s="54">
        <v>0</v>
      </c>
      <c r="J167" s="56">
        <v>44902</v>
      </c>
    </row>
    <row r="168" spans="1:10" x14ac:dyDescent="0.2">
      <c r="A168" s="23">
        <v>27</v>
      </c>
      <c r="B168" s="54">
        <v>2021</v>
      </c>
      <c r="C168" s="55" t="s">
        <v>531</v>
      </c>
      <c r="D168" s="55" t="s">
        <v>51</v>
      </c>
      <c r="E168" s="55" t="s">
        <v>16</v>
      </c>
      <c r="F168" s="55" t="s">
        <v>532</v>
      </c>
      <c r="G168" s="54">
        <v>2021</v>
      </c>
      <c r="H168" s="54">
        <v>27</v>
      </c>
      <c r="I168" s="54">
        <v>0</v>
      </c>
      <c r="J168" s="56">
        <v>44902</v>
      </c>
    </row>
    <row r="169" spans="1:10" x14ac:dyDescent="0.2">
      <c r="A169" s="23">
        <v>28</v>
      </c>
      <c r="B169" s="54">
        <v>2021</v>
      </c>
      <c r="C169" s="55" t="s">
        <v>493</v>
      </c>
      <c r="D169" s="55" t="s">
        <v>494</v>
      </c>
      <c r="E169" s="55" t="s">
        <v>22</v>
      </c>
      <c r="F169" s="55" t="s">
        <v>495</v>
      </c>
      <c r="G169" s="54">
        <v>2021</v>
      </c>
      <c r="H169" s="54">
        <v>28</v>
      </c>
      <c r="I169" s="54">
        <v>0</v>
      </c>
      <c r="J169" s="56">
        <v>44902</v>
      </c>
    </row>
    <row r="170" spans="1:10" x14ac:dyDescent="0.2">
      <c r="A170" s="23">
        <v>29</v>
      </c>
      <c r="B170" s="54">
        <v>2021</v>
      </c>
      <c r="C170" s="55" t="s">
        <v>496</v>
      </c>
      <c r="D170" s="55" t="s">
        <v>497</v>
      </c>
      <c r="E170" s="55" t="s">
        <v>16</v>
      </c>
      <c r="F170" s="55" t="s">
        <v>498</v>
      </c>
      <c r="G170" s="54">
        <v>2021</v>
      </c>
      <c r="H170" s="54">
        <v>30</v>
      </c>
      <c r="I170" s="54">
        <v>0</v>
      </c>
      <c r="J170" s="56">
        <v>44902</v>
      </c>
    </row>
    <row r="171" spans="1:10" x14ac:dyDescent="0.2">
      <c r="A171" s="23">
        <v>30</v>
      </c>
      <c r="B171" s="54">
        <v>2021</v>
      </c>
      <c r="C171" s="55" t="s">
        <v>499</v>
      </c>
      <c r="D171" s="55" t="s">
        <v>37</v>
      </c>
      <c r="E171" s="55" t="s">
        <v>22</v>
      </c>
      <c r="F171" s="55" t="s">
        <v>500</v>
      </c>
      <c r="G171" s="54">
        <v>2021</v>
      </c>
      <c r="H171" s="54">
        <v>27</v>
      </c>
      <c r="I171" s="54">
        <v>0</v>
      </c>
      <c r="J171" s="56">
        <v>44902</v>
      </c>
    </row>
    <row r="172" spans="1:10" x14ac:dyDescent="0.2">
      <c r="A172" s="23">
        <v>31</v>
      </c>
      <c r="B172" s="54">
        <v>2021</v>
      </c>
      <c r="C172" s="55" t="s">
        <v>533</v>
      </c>
      <c r="D172" s="55" t="s">
        <v>534</v>
      </c>
      <c r="E172" s="55" t="s">
        <v>16</v>
      </c>
      <c r="F172" s="55" t="s">
        <v>535</v>
      </c>
      <c r="G172" s="54">
        <v>2021</v>
      </c>
      <c r="H172" s="54">
        <v>25</v>
      </c>
      <c r="I172" s="54">
        <v>0</v>
      </c>
      <c r="J172" s="56">
        <v>44902</v>
      </c>
    </row>
    <row r="173" spans="1:10" x14ac:dyDescent="0.2">
      <c r="A173" s="23">
        <v>32</v>
      </c>
      <c r="B173" s="54">
        <v>2021</v>
      </c>
      <c r="C173" s="55" t="s">
        <v>501</v>
      </c>
      <c r="D173" s="55" t="s">
        <v>70</v>
      </c>
      <c r="E173" s="55" t="s">
        <v>22</v>
      </c>
      <c r="F173" s="55" t="s">
        <v>502</v>
      </c>
      <c r="G173" s="54">
        <v>2021</v>
      </c>
      <c r="H173" s="54">
        <v>29</v>
      </c>
      <c r="I173" s="54">
        <v>0</v>
      </c>
      <c r="J173" s="56">
        <v>44902</v>
      </c>
    </row>
    <row r="174" spans="1:10" x14ac:dyDescent="0.2">
      <c r="A174" s="23">
        <v>33</v>
      </c>
      <c r="B174" s="54">
        <v>2021</v>
      </c>
      <c r="C174" s="55" t="s">
        <v>503</v>
      </c>
      <c r="D174" s="55" t="s">
        <v>504</v>
      </c>
      <c r="E174" s="55" t="s">
        <v>22</v>
      </c>
      <c r="F174" s="55" t="s">
        <v>505</v>
      </c>
      <c r="G174" s="54">
        <v>2021</v>
      </c>
      <c r="H174" s="54">
        <v>27</v>
      </c>
      <c r="I174" s="54">
        <v>0</v>
      </c>
      <c r="J174" s="56">
        <v>44902</v>
      </c>
    </row>
    <row r="175" spans="1:10" x14ac:dyDescent="0.2">
      <c r="A175" s="23">
        <v>34</v>
      </c>
      <c r="B175" s="54">
        <v>2021</v>
      </c>
      <c r="C175" s="55" t="s">
        <v>536</v>
      </c>
      <c r="D175" s="55" t="s">
        <v>93</v>
      </c>
      <c r="E175" s="55" t="s">
        <v>16</v>
      </c>
      <c r="F175" s="55" t="s">
        <v>537</v>
      </c>
      <c r="G175" s="54">
        <v>2021</v>
      </c>
      <c r="H175" s="54">
        <v>26</v>
      </c>
      <c r="I175" s="54">
        <v>0</v>
      </c>
      <c r="J175" s="56">
        <v>44902</v>
      </c>
    </row>
    <row r="176" spans="1:10" x14ac:dyDescent="0.2">
      <c r="A176" s="23">
        <v>35</v>
      </c>
      <c r="B176" s="54">
        <v>2021</v>
      </c>
      <c r="C176" s="55" t="s">
        <v>509</v>
      </c>
      <c r="D176" s="55" t="s">
        <v>70</v>
      </c>
      <c r="E176" s="55" t="s">
        <v>22</v>
      </c>
      <c r="F176" s="55" t="s">
        <v>510</v>
      </c>
      <c r="G176" s="54">
        <v>2021</v>
      </c>
      <c r="H176" s="54">
        <v>26</v>
      </c>
      <c r="I176" s="54">
        <v>0</v>
      </c>
      <c r="J176" s="56">
        <v>44902</v>
      </c>
    </row>
    <row r="177" spans="1:10" x14ac:dyDescent="0.2">
      <c r="A177" s="23">
        <v>36</v>
      </c>
      <c r="B177" s="54">
        <v>2021</v>
      </c>
      <c r="C177" s="55" t="s">
        <v>511</v>
      </c>
      <c r="D177" s="55" t="s">
        <v>435</v>
      </c>
      <c r="E177" s="55" t="s">
        <v>22</v>
      </c>
      <c r="F177" s="55" t="s">
        <v>512</v>
      </c>
      <c r="G177" s="54">
        <v>2021</v>
      </c>
      <c r="H177" s="54">
        <v>29</v>
      </c>
      <c r="I177" s="54">
        <v>0</v>
      </c>
      <c r="J177" s="56">
        <v>44902</v>
      </c>
    </row>
    <row r="178" spans="1:10" x14ac:dyDescent="0.2">
      <c r="A178" s="23">
        <v>37</v>
      </c>
      <c r="B178" s="54">
        <v>2021</v>
      </c>
      <c r="C178" s="55" t="s">
        <v>515</v>
      </c>
      <c r="D178" s="55" t="s">
        <v>432</v>
      </c>
      <c r="E178" s="55" t="s">
        <v>22</v>
      </c>
      <c r="F178" s="55" t="s">
        <v>516</v>
      </c>
      <c r="G178" s="54">
        <v>2021</v>
      </c>
      <c r="H178" s="54">
        <v>27</v>
      </c>
      <c r="I178" s="54">
        <v>0</v>
      </c>
      <c r="J178" s="56">
        <v>44902</v>
      </c>
    </row>
  </sheetData>
  <sortState ref="B4:J178">
    <sortCondition ref="J3:J178"/>
  </sortState>
  <mergeCells count="1">
    <mergeCell ref="J1:O1"/>
  </mergeCells>
  <conditionalFormatting sqref="I325:I1048576 I3:I178">
    <cfRule type="cellIs" dxfId="23" priority="4" operator="equal">
      <formula>1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DC6033BA92804299662D33967A404A" ma:contentTypeVersion="2" ma:contentTypeDescription="Creare un nuovo documento." ma:contentTypeScope="" ma:versionID="82de70b11017e8ff8e5a0f2f1855300e">
  <xsd:schema xmlns:xsd="http://www.w3.org/2001/XMLSchema" xmlns:xs="http://www.w3.org/2001/XMLSchema" xmlns:p="http://schemas.microsoft.com/office/2006/metadata/properties" xmlns:ns3="03d393b4-7534-4d4b-83eb-73425b0f7041" targetNamespace="http://schemas.microsoft.com/office/2006/metadata/properties" ma:root="true" ma:fieldsID="1d9c9260e41fb4354d960be1450810d1" ns3:_="">
    <xsd:import namespace="03d393b4-7534-4d4b-83eb-73425b0f70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393b4-7534-4d4b-83eb-73425b0f7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E300C-CFA2-45D2-A164-58E74352B837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03d393b4-7534-4d4b-83eb-73425b0f70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F58965-A099-43D0-A583-62268EF41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C9D53C-70FE-4062-87C1-8B40F8EDC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393b4-7534-4d4b-83eb-73425b0f7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stud.AA.2019.20</vt:lpstr>
      <vt:lpstr>stud.AA2020.21</vt:lpstr>
      <vt:lpstr>stud.AA2021.22</vt:lpstr>
      <vt:lpstr>stud.AA2022.23</vt:lpstr>
      <vt:lpstr>materie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16-</vt:lpstr>
      <vt:lpstr>17-</vt:lpstr>
      <vt:lpstr>18-</vt:lpstr>
      <vt:lpstr>19-</vt:lpstr>
      <vt:lpstr>20-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Polo di Medicina Torino</cp:lastModifiedBy>
  <dcterms:created xsi:type="dcterms:W3CDTF">2023-03-01T16:34:21Z</dcterms:created>
  <dcterms:modified xsi:type="dcterms:W3CDTF">2023-03-23T13:17:54Z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0x0101006FDC6033BA92804299662D33967A404A</vt:lpwstr>
  </property>
</Properties>
</file>